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12615" activeTab="2"/>
  </bookViews>
  <sheets>
    <sheet name="ЗАОЧКА" sheetId="1" r:id="rId1"/>
    <sheet name="МАГИСТРАТУРА" sheetId="2" r:id="rId2"/>
    <sheet name="ОЧКА" sheetId="3" r:id="rId3"/>
  </sheets>
  <definedNames>
    <definedName name="_xlnm.Print_Area" localSheetId="0">'ЗАОЧКА'!$A$1:$AD$52</definedName>
    <definedName name="_xlnm.Print_Area" localSheetId="1">'МАГИСТРАТУРА'!$A$1:$P$24</definedName>
    <definedName name="_xlnm.Print_Area" localSheetId="2">'ОЧКА'!$A$1:$BC$59</definedName>
  </definedNames>
  <calcPr fullCalcOnLoad="1"/>
</workbook>
</file>

<file path=xl/sharedStrings.xml><?xml version="1.0" encoding="utf-8"?>
<sst xmlns="http://schemas.openxmlformats.org/spreadsheetml/2006/main" count="296" uniqueCount="141">
  <si>
    <t>ПЛАН ПРИЁМА</t>
  </si>
  <si>
    <t>НАПРАВЛЕНИЯ ПОДГОТОВКИ 
(СПЕЦИАЛЬНОСТИ)/
ПРОФИЛИ ПОДГОТОВКИ</t>
  </si>
  <si>
    <t xml:space="preserve">Психолого-педагогическое образование </t>
  </si>
  <si>
    <t>Социальная работа</t>
  </si>
  <si>
    <t>Сервис</t>
  </si>
  <si>
    <t>Управление персоналом</t>
  </si>
  <si>
    <t xml:space="preserve">итого </t>
  </si>
  <si>
    <t>Дошкольное образование</t>
  </si>
  <si>
    <t xml:space="preserve">Математика </t>
  </si>
  <si>
    <t xml:space="preserve">Технология </t>
  </si>
  <si>
    <t xml:space="preserve">Начальное образование </t>
  </si>
  <si>
    <t>Физическая культура</t>
  </si>
  <si>
    <t>Психология образования</t>
  </si>
  <si>
    <t>Декоративно-прикладное искусство и дизайн</t>
  </si>
  <si>
    <t>Специальное (дефектологическое) образование</t>
  </si>
  <si>
    <t>Сервис и эксплуатация автомобильного транспорта</t>
  </si>
  <si>
    <t>Теология</t>
  </si>
  <si>
    <t>Психолого-педагогическое образование</t>
  </si>
  <si>
    <t>ИТОГО</t>
  </si>
  <si>
    <t>Профессиональное обучение</t>
  </si>
  <si>
    <t>итого</t>
  </si>
  <si>
    <t>Педагогическое образование</t>
  </si>
  <si>
    <t>Биология</t>
  </si>
  <si>
    <t>наполняемость</t>
  </si>
  <si>
    <t>ВСЕГО</t>
  </si>
  <si>
    <t>История/Обществознание</t>
  </si>
  <si>
    <t>Физика/Математика</t>
  </si>
  <si>
    <t>Технология/Информатика</t>
  </si>
  <si>
    <t>Английский/Немецкий</t>
  </si>
  <si>
    <t>Немецкий/Английский</t>
  </si>
  <si>
    <t>Французский/Английский</t>
  </si>
  <si>
    <t xml:space="preserve">Дошкольное образование/
Начальное образование </t>
  </si>
  <si>
    <t>Начальное образование/
Информатика</t>
  </si>
  <si>
    <t>Логопедия</t>
  </si>
  <si>
    <t>бюджет</t>
  </si>
  <si>
    <t>внебюджет</t>
  </si>
  <si>
    <t>Русский язык/Литература</t>
  </si>
  <si>
    <t>Биология/Химия</t>
  </si>
  <si>
    <t>География/Экология</t>
  </si>
  <si>
    <t>БЮДЖЕТНЫЕ МЕСТА</t>
  </si>
  <si>
    <t>План приема</t>
  </si>
  <si>
    <t>Оригиналы</t>
  </si>
  <si>
    <t xml:space="preserve">Математика/
Иностранный язык </t>
  </si>
  <si>
    <t>Физическая культура/
Безопасность жизнедеятельности</t>
  </si>
  <si>
    <t>конкурс</t>
  </si>
  <si>
    <t>Математика/
Информатика</t>
  </si>
  <si>
    <t>География</t>
  </si>
  <si>
    <t>История</t>
  </si>
  <si>
    <t>ЦЕЛЕВОЙ ПРИЕМ</t>
  </si>
  <si>
    <t>СОО</t>
  </si>
  <si>
    <t>СПО</t>
  </si>
  <si>
    <t>НПО</t>
  </si>
  <si>
    <t>письменно</t>
  </si>
  <si>
    <t>вечернее</t>
  </si>
  <si>
    <t>ВПО</t>
  </si>
  <si>
    <t>Информатика</t>
  </si>
  <si>
    <t>Иностранный язык</t>
  </si>
  <si>
    <t>Технология и организация ресторанного сервиса</t>
  </si>
  <si>
    <t>Педагогическое образование (с двумя профилями подготовки)</t>
  </si>
  <si>
    <t>Начальное образование</t>
  </si>
  <si>
    <t>Академический бакалавриат</t>
  </si>
  <si>
    <t>Прикладной бакалавриат</t>
  </si>
  <si>
    <t>Педагогика дополнительного образования</t>
  </si>
  <si>
    <t>на базе среднего общего образования</t>
  </si>
  <si>
    <t>на базе профессионального образования</t>
  </si>
  <si>
    <t>в том числе</t>
  </si>
  <si>
    <t>Целевой прием</t>
  </si>
  <si>
    <t>Льготные категории</t>
  </si>
  <si>
    <t>ВНЕБЮДЖЕТНЫЕ МЕСТА</t>
  </si>
  <si>
    <t>обычное</t>
  </si>
  <si>
    <t>БЮДЖЕТ</t>
  </si>
  <si>
    <t>ВНЕБЮДЖЕТ</t>
  </si>
  <si>
    <t>Внебюджетные места
ИТОГО</t>
  </si>
  <si>
    <t xml:space="preserve">Юриспруденция </t>
  </si>
  <si>
    <t>Подано заявлений</t>
  </si>
  <si>
    <r>
      <t xml:space="preserve"> </t>
    </r>
    <r>
      <rPr>
        <b/>
        <sz val="10"/>
        <rFont val="Times New Roman"/>
        <family val="1"/>
      </rPr>
      <t>Русский язык/Литература</t>
    </r>
  </si>
  <si>
    <t>Категории поступающих</t>
  </si>
  <si>
    <t>ВНЕБЮДЖЕТНЫЕ МЕСТА
ИТОГО</t>
  </si>
  <si>
    <t>НАПРАВЛЕНИЯ ПОДГОТОВКИ/
ПРОФИЛИ ПОДГОТОВКИ</t>
  </si>
  <si>
    <t>Очная форма 
обучения</t>
  </si>
  <si>
    <t>Заочная форма
 обучения</t>
  </si>
  <si>
    <t>Образование</t>
  </si>
  <si>
    <t xml:space="preserve"> Бюджетные места</t>
  </si>
  <si>
    <t xml:space="preserve"> Внебюджетные места</t>
  </si>
  <si>
    <t>специалист</t>
  </si>
  <si>
    <t>бакалавр</t>
  </si>
  <si>
    <t xml:space="preserve"> География</t>
  </si>
  <si>
    <t xml:space="preserve"> Литература</t>
  </si>
  <si>
    <t>Обществознание</t>
  </si>
  <si>
    <t xml:space="preserve"> Русский язык</t>
  </si>
  <si>
    <t xml:space="preserve"> Физика</t>
  </si>
  <si>
    <t>Экология</t>
  </si>
  <si>
    <t>Психолого-педагогическое 
образование</t>
  </si>
  <si>
    <t>Всего</t>
  </si>
  <si>
    <t>Выход на письменные 
экзамены</t>
  </si>
  <si>
    <t>целевой прием</t>
  </si>
  <si>
    <t>Очная форма
 обучения</t>
  </si>
  <si>
    <t>Иностранный язык и межкультурная 
коммуникация</t>
  </si>
  <si>
    <t xml:space="preserve"> Русский язык как иностранный</t>
  </si>
  <si>
    <t>Управление образовательными 
системами</t>
  </si>
  <si>
    <t>специалист
внебюджет</t>
  </si>
  <si>
    <t>бакалавр
внебюджет</t>
  </si>
  <si>
    <t>ЭКРАН ПОДАЧИ ДОКУМЕНТОВ НА ЗАОЧНУЮ ФОРМУ ОБУЧЕНИЯ 04.07.2014</t>
  </si>
  <si>
    <t>ЭКРАН ПОДАЧИ ДОКУМЕНТОВ В МАГИСТРАТУРУ 04.07.2014</t>
  </si>
  <si>
    <t>ЗАЧИСЛЕННО</t>
  </si>
  <si>
    <t>Академический 
бакалавриат</t>
  </si>
  <si>
    <t>Прикладной 
бакалавриат</t>
  </si>
  <si>
    <t>сдавало 
егэ</t>
  </si>
  <si>
    <t>сдавало 
письменно</t>
  </si>
  <si>
    <t>ОБЩИЙ КОНКУРС</t>
  </si>
  <si>
    <t>сирота</t>
  </si>
  <si>
    <t>ребенок-инвалид</t>
  </si>
  <si>
    <t>Экономика природопользования и экологический менеджемент</t>
  </si>
  <si>
    <t>Фитодизайн в садово-парковом и ландшафтном строительстве</t>
  </si>
  <si>
    <t>Льготные
 категории</t>
  </si>
  <si>
    <t>инвалид 3 группы</t>
  </si>
  <si>
    <t>Музеология и охрана памятников природного и культурного наследия</t>
  </si>
  <si>
    <t>Педагогика дошкольного образования</t>
  </si>
  <si>
    <t>Технолология и организация ресторанного дела</t>
  </si>
  <si>
    <t>ВЫДЕЛЕННЫЕ БЮДЖЕТНЫЕ МЕСТА</t>
  </si>
  <si>
    <t>Менеджмент в  сфере услуг (сервиса)</t>
  </si>
  <si>
    <t>Средний балл ЕГЭ</t>
  </si>
  <si>
    <t>средний балл ЕГЭ</t>
  </si>
  <si>
    <t>сдавали ЕГЭ и ВИ</t>
  </si>
  <si>
    <t xml:space="preserve">ЗАЧИСЛЕННО </t>
  </si>
  <si>
    <t>общий конкурс</t>
  </si>
  <si>
    <t>ЗАЧИСЛЕНИЕ, СРЕДНИЙ БАЛЛ ЕГЭ (ОЧНАЯ ФОРМА ОБУЧЕНИЯ) БЮДЖЕТ, 2015</t>
  </si>
  <si>
    <t>проходной балл</t>
  </si>
  <si>
    <t xml:space="preserve">целевой прием (ак+прик) </t>
  </si>
  <si>
    <t>ОВЗ</t>
  </si>
  <si>
    <t>инвалиды</t>
  </si>
  <si>
    <t>соо</t>
  </si>
  <si>
    <t>спо</t>
  </si>
  <si>
    <t>категории поступающих</t>
  </si>
  <si>
    <t xml:space="preserve">всего бюджет </t>
  </si>
  <si>
    <t>Специалитет</t>
  </si>
  <si>
    <t>егэ</t>
  </si>
  <si>
    <t>ви</t>
  </si>
  <si>
    <t>егэ+ви</t>
  </si>
  <si>
    <t>всего</t>
  </si>
  <si>
    <t>овз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</si>
</sst>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textRotation="90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0" fillId="34" borderId="0" xfId="0" applyFill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4" fontId="12" fillId="33" borderId="10" xfId="43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wrapText="1"/>
    </xf>
    <xf numFmtId="44" fontId="5" fillId="33" borderId="10" xfId="43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SheetLayoutView="100" workbookViewId="0" topLeftCell="A1">
      <selection activeCell="H5" sqref="H5:I5"/>
    </sheetView>
  </sheetViews>
  <sheetFormatPr defaultColWidth="9.00390625" defaultRowHeight="12.75"/>
  <cols>
    <col min="1" max="2" width="9.125" style="5" customWidth="1"/>
    <col min="3" max="3" width="11.125" style="5" customWidth="1"/>
    <col min="4" max="4" width="5.375" style="5" customWidth="1"/>
    <col min="5" max="5" width="3.125" style="5" customWidth="1"/>
    <col min="6" max="7" width="4.00390625" style="5" customWidth="1"/>
    <col min="8" max="8" width="7.25390625" style="5" customWidth="1"/>
    <col min="9" max="9" width="7.625" style="5" customWidth="1"/>
    <col min="10" max="10" width="5.25390625" style="5" customWidth="1"/>
    <col min="11" max="11" width="3.875" style="5" customWidth="1"/>
    <col min="12" max="12" width="4.125" style="5" customWidth="1"/>
    <col min="13" max="13" width="4.875" style="10" customWidth="1"/>
    <col min="14" max="14" width="6.625" style="5" customWidth="1"/>
    <col min="15" max="15" width="8.375" style="5" customWidth="1"/>
    <col min="16" max="16" width="4.625" style="9" customWidth="1"/>
    <col min="17" max="17" width="4.375" style="9" customWidth="1"/>
    <col min="18" max="18" width="7.625" style="9" customWidth="1"/>
    <col min="19" max="19" width="4.75390625" style="4" customWidth="1"/>
    <col min="20" max="21" width="4.875" style="4" customWidth="1"/>
    <col min="22" max="22" width="5.00390625" style="5" customWidth="1"/>
    <col min="23" max="23" width="4.375" style="5" customWidth="1"/>
    <col min="24" max="24" width="4.75390625" style="5" customWidth="1"/>
    <col min="25" max="25" width="3.75390625" style="5" customWidth="1"/>
    <col min="26" max="26" width="4.25390625" style="5" customWidth="1"/>
    <col min="27" max="27" width="4.75390625" style="5" customWidth="1"/>
    <col min="28" max="28" width="5.375" style="5" customWidth="1"/>
    <col min="29" max="29" width="4.625" style="5" customWidth="1"/>
    <col min="30" max="30" width="5.75390625" style="5" customWidth="1"/>
    <col min="31" max="32" width="9.125" style="1" customWidth="1"/>
  </cols>
  <sheetData>
    <row r="1" spans="1:30" ht="24" customHeight="1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22.5" customHeight="1">
      <c r="A2" s="105" t="s">
        <v>1</v>
      </c>
      <c r="B2" s="106"/>
      <c r="C2" s="106"/>
      <c r="D2" s="93" t="s">
        <v>40</v>
      </c>
      <c r="E2" s="93"/>
      <c r="F2" s="93"/>
      <c r="G2" s="93"/>
      <c r="H2" s="93"/>
      <c r="I2" s="93"/>
      <c r="J2" s="93" t="s">
        <v>74</v>
      </c>
      <c r="K2" s="93"/>
      <c r="L2" s="93"/>
      <c r="M2" s="93"/>
      <c r="N2" s="93"/>
      <c r="O2" s="93"/>
      <c r="P2" s="93" t="s">
        <v>41</v>
      </c>
      <c r="Q2" s="93"/>
      <c r="R2" s="93"/>
      <c r="S2" s="93"/>
      <c r="T2" s="102" t="s">
        <v>44</v>
      </c>
      <c r="U2" s="101" t="s">
        <v>76</v>
      </c>
      <c r="V2" s="101"/>
      <c r="W2" s="101"/>
      <c r="X2" s="101"/>
      <c r="Y2" s="101"/>
      <c r="Z2" s="101"/>
      <c r="AA2" s="101"/>
      <c r="AB2" s="101"/>
      <c r="AC2" s="101"/>
      <c r="AD2" s="100" t="s">
        <v>52</v>
      </c>
    </row>
    <row r="3" spans="1:30" ht="15.75" customHeight="1">
      <c r="A3" s="105"/>
      <c r="B3" s="106"/>
      <c r="C3" s="106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02"/>
      <c r="U3" s="93" t="s">
        <v>49</v>
      </c>
      <c r="V3" s="93"/>
      <c r="W3" s="93"/>
      <c r="X3" s="93"/>
      <c r="Y3" s="93" t="s">
        <v>50</v>
      </c>
      <c r="Z3" s="93"/>
      <c r="AA3" s="88" t="s">
        <v>51</v>
      </c>
      <c r="AB3" s="89"/>
      <c r="AC3" s="93" t="s">
        <v>54</v>
      </c>
      <c r="AD3" s="100"/>
    </row>
    <row r="4" spans="1:30" ht="12" customHeight="1">
      <c r="A4" s="106"/>
      <c r="B4" s="106"/>
      <c r="C4" s="106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02"/>
      <c r="U4" s="93" t="s">
        <v>34</v>
      </c>
      <c r="V4" s="93"/>
      <c r="W4" s="93" t="s">
        <v>35</v>
      </c>
      <c r="X4" s="93"/>
      <c r="Y4" s="93"/>
      <c r="Z4" s="93"/>
      <c r="AA4" s="90"/>
      <c r="AB4" s="91"/>
      <c r="AC4" s="93"/>
      <c r="AD4" s="100"/>
    </row>
    <row r="5" spans="1:30" ht="27.75" customHeight="1">
      <c r="A5" s="106"/>
      <c r="B5" s="106"/>
      <c r="C5" s="106"/>
      <c r="D5" s="103" t="s">
        <v>39</v>
      </c>
      <c r="E5" s="93" t="s">
        <v>65</v>
      </c>
      <c r="F5" s="94"/>
      <c r="G5" s="103" t="s">
        <v>77</v>
      </c>
      <c r="H5" s="93" t="s">
        <v>68</v>
      </c>
      <c r="I5" s="94"/>
      <c r="J5" s="103" t="s">
        <v>39</v>
      </c>
      <c r="K5" s="93" t="s">
        <v>65</v>
      </c>
      <c r="L5" s="94"/>
      <c r="M5" s="103" t="s">
        <v>72</v>
      </c>
      <c r="N5" s="93" t="s">
        <v>68</v>
      </c>
      <c r="O5" s="94"/>
      <c r="P5" s="92" t="s">
        <v>70</v>
      </c>
      <c r="Q5" s="93" t="s">
        <v>71</v>
      </c>
      <c r="R5" s="94"/>
      <c r="S5" s="92" t="s">
        <v>23</v>
      </c>
      <c r="T5" s="102"/>
      <c r="U5" s="102" t="s">
        <v>53</v>
      </c>
      <c r="V5" s="92" t="s">
        <v>69</v>
      </c>
      <c r="W5" s="102" t="s">
        <v>53</v>
      </c>
      <c r="X5" s="92" t="s">
        <v>69</v>
      </c>
      <c r="Y5" s="92" t="s">
        <v>34</v>
      </c>
      <c r="Z5" s="92" t="s">
        <v>35</v>
      </c>
      <c r="AA5" s="92" t="s">
        <v>34</v>
      </c>
      <c r="AB5" s="92" t="s">
        <v>35</v>
      </c>
      <c r="AC5" s="93"/>
      <c r="AD5" s="100"/>
    </row>
    <row r="6" spans="1:30" ht="97.5" customHeight="1">
      <c r="A6" s="106"/>
      <c r="B6" s="106"/>
      <c r="C6" s="106"/>
      <c r="D6" s="103"/>
      <c r="E6" s="33" t="s">
        <v>66</v>
      </c>
      <c r="F6" s="33" t="s">
        <v>67</v>
      </c>
      <c r="G6" s="103"/>
      <c r="H6" s="33" t="s">
        <v>63</v>
      </c>
      <c r="I6" s="33" t="s">
        <v>64</v>
      </c>
      <c r="J6" s="103"/>
      <c r="K6" s="33" t="s">
        <v>66</v>
      </c>
      <c r="L6" s="33" t="s">
        <v>67</v>
      </c>
      <c r="M6" s="103"/>
      <c r="N6" s="33" t="s">
        <v>63</v>
      </c>
      <c r="O6" s="33" t="s">
        <v>64</v>
      </c>
      <c r="P6" s="92"/>
      <c r="Q6" s="33" t="s">
        <v>63</v>
      </c>
      <c r="R6" s="33" t="s">
        <v>64</v>
      </c>
      <c r="S6" s="92"/>
      <c r="T6" s="102"/>
      <c r="U6" s="102"/>
      <c r="V6" s="92"/>
      <c r="W6" s="102"/>
      <c r="X6" s="92"/>
      <c r="Y6" s="92"/>
      <c r="Z6" s="92"/>
      <c r="AA6" s="92"/>
      <c r="AB6" s="92"/>
      <c r="AC6" s="93"/>
      <c r="AD6" s="100"/>
    </row>
    <row r="7" spans="1:30" s="1" customFormat="1" ht="15.75">
      <c r="A7" s="96" t="s">
        <v>21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s="18" customFormat="1" ht="15" customHeight="1">
      <c r="A8" s="97" t="s">
        <v>47</v>
      </c>
      <c r="B8" s="98"/>
      <c r="C8" s="98"/>
      <c r="D8" s="35">
        <v>20</v>
      </c>
      <c r="E8" s="35">
        <v>3</v>
      </c>
      <c r="F8" s="35">
        <v>2</v>
      </c>
      <c r="G8" s="35">
        <v>5</v>
      </c>
      <c r="H8" s="35">
        <v>5</v>
      </c>
      <c r="I8" s="35"/>
      <c r="J8" s="35">
        <v>20</v>
      </c>
      <c r="K8" s="35"/>
      <c r="L8" s="35"/>
      <c r="M8" s="35">
        <v>9</v>
      </c>
      <c r="N8" s="35">
        <v>2</v>
      </c>
      <c r="O8" s="35">
        <v>7</v>
      </c>
      <c r="P8" s="35">
        <v>2</v>
      </c>
      <c r="Q8" s="35"/>
      <c r="R8" s="35">
        <v>2</v>
      </c>
      <c r="S8" s="35"/>
      <c r="T8" s="35"/>
      <c r="U8" s="35"/>
      <c r="V8" s="35">
        <v>11</v>
      </c>
      <c r="W8" s="35"/>
      <c r="X8" s="35">
        <v>2</v>
      </c>
      <c r="Y8" s="35">
        <v>9</v>
      </c>
      <c r="Z8" s="35">
        <v>5</v>
      </c>
      <c r="AA8" s="35"/>
      <c r="AB8" s="35"/>
      <c r="AC8" s="35">
        <v>2</v>
      </c>
      <c r="AD8" s="35"/>
    </row>
    <row r="9" spans="1:30" s="18" customFormat="1" ht="15.75" customHeight="1">
      <c r="A9" s="104" t="s">
        <v>75</v>
      </c>
      <c r="B9" s="98"/>
      <c r="C9" s="98"/>
      <c r="D9" s="35">
        <v>14</v>
      </c>
      <c r="E9" s="35">
        <v>3</v>
      </c>
      <c r="F9" s="35">
        <v>2</v>
      </c>
      <c r="G9" s="35">
        <v>6</v>
      </c>
      <c r="H9" s="35">
        <v>6</v>
      </c>
      <c r="I9" s="35"/>
      <c r="J9" s="35">
        <v>11</v>
      </c>
      <c r="K9" s="35"/>
      <c r="L9" s="35"/>
      <c r="M9" s="35">
        <v>4</v>
      </c>
      <c r="N9" s="35">
        <v>1</v>
      </c>
      <c r="O9" s="35">
        <v>3</v>
      </c>
      <c r="P9" s="35">
        <v>5</v>
      </c>
      <c r="Q9" s="35"/>
      <c r="R9" s="35">
        <v>2</v>
      </c>
      <c r="S9" s="35"/>
      <c r="T9" s="35"/>
      <c r="U9" s="35">
        <v>1</v>
      </c>
      <c r="V9" s="35">
        <v>4</v>
      </c>
      <c r="W9" s="35"/>
      <c r="X9" s="35">
        <v>1</v>
      </c>
      <c r="Y9" s="35">
        <v>6</v>
      </c>
      <c r="Z9" s="35">
        <v>1</v>
      </c>
      <c r="AA9" s="35"/>
      <c r="AB9" s="35"/>
      <c r="AC9" s="35">
        <v>2</v>
      </c>
      <c r="AD9" s="35"/>
    </row>
    <row r="10" spans="1:30" s="18" customFormat="1" ht="16.5" customHeight="1">
      <c r="A10" s="97" t="s">
        <v>46</v>
      </c>
      <c r="B10" s="98"/>
      <c r="C10" s="98"/>
      <c r="D10" s="35">
        <v>25</v>
      </c>
      <c r="E10" s="35">
        <v>3</v>
      </c>
      <c r="F10" s="35">
        <v>2</v>
      </c>
      <c r="G10" s="35"/>
      <c r="H10" s="35"/>
      <c r="I10" s="35"/>
      <c r="J10" s="35">
        <v>21</v>
      </c>
      <c r="K10" s="35"/>
      <c r="L10" s="35"/>
      <c r="M10" s="35">
        <v>4</v>
      </c>
      <c r="N10" s="35">
        <v>2</v>
      </c>
      <c r="O10" s="35">
        <v>2</v>
      </c>
      <c r="P10" s="35">
        <v>10</v>
      </c>
      <c r="Q10" s="35"/>
      <c r="R10" s="35"/>
      <c r="S10" s="35"/>
      <c r="T10" s="35"/>
      <c r="U10" s="35"/>
      <c r="V10" s="35">
        <v>9</v>
      </c>
      <c r="W10" s="35"/>
      <c r="X10" s="35">
        <v>2</v>
      </c>
      <c r="Y10" s="35">
        <v>12</v>
      </c>
      <c r="Z10" s="35">
        <v>1</v>
      </c>
      <c r="AA10" s="35"/>
      <c r="AB10" s="35"/>
      <c r="AC10" s="35">
        <v>1</v>
      </c>
      <c r="AD10" s="35"/>
    </row>
    <row r="11" spans="1:30" s="18" customFormat="1" ht="13.5">
      <c r="A11" s="97" t="s">
        <v>7</v>
      </c>
      <c r="B11" s="98"/>
      <c r="C11" s="98"/>
      <c r="D11" s="35">
        <v>40</v>
      </c>
      <c r="E11" s="35">
        <v>6</v>
      </c>
      <c r="F11" s="35">
        <v>4</v>
      </c>
      <c r="G11" s="35">
        <v>30</v>
      </c>
      <c r="H11" s="35">
        <v>10</v>
      </c>
      <c r="I11" s="35">
        <v>20</v>
      </c>
      <c r="J11" s="35">
        <v>79</v>
      </c>
      <c r="K11" s="35">
        <v>5</v>
      </c>
      <c r="L11" s="35"/>
      <c r="M11" s="35">
        <v>24</v>
      </c>
      <c r="N11" s="35">
        <v>1</v>
      </c>
      <c r="O11" s="35">
        <v>23</v>
      </c>
      <c r="P11" s="35">
        <v>38</v>
      </c>
      <c r="Q11" s="35"/>
      <c r="R11" s="35">
        <v>8</v>
      </c>
      <c r="S11" s="35"/>
      <c r="T11" s="35"/>
      <c r="U11" s="35"/>
      <c r="V11" s="35">
        <v>29</v>
      </c>
      <c r="W11" s="35"/>
      <c r="X11" s="35">
        <v>1</v>
      </c>
      <c r="Y11" s="35">
        <v>50</v>
      </c>
      <c r="Z11" s="35">
        <v>20</v>
      </c>
      <c r="AA11" s="35"/>
      <c r="AB11" s="35"/>
      <c r="AC11" s="35">
        <v>3</v>
      </c>
      <c r="AD11" s="35"/>
    </row>
    <row r="12" spans="1:30" s="1" customFormat="1" ht="25.5" customHeight="1">
      <c r="A12" s="97" t="s">
        <v>62</v>
      </c>
      <c r="B12" s="97"/>
      <c r="C12" s="97"/>
      <c r="D12" s="35"/>
      <c r="E12" s="35"/>
      <c r="F12" s="35"/>
      <c r="G12" s="35">
        <v>25</v>
      </c>
      <c r="H12" s="35"/>
      <c r="I12" s="35">
        <v>25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18" customFormat="1" ht="13.5">
      <c r="A13" s="97" t="s">
        <v>8</v>
      </c>
      <c r="B13" s="98"/>
      <c r="C13" s="98"/>
      <c r="D13" s="35">
        <v>20</v>
      </c>
      <c r="E13" s="35">
        <v>3</v>
      </c>
      <c r="F13" s="35">
        <v>2</v>
      </c>
      <c r="G13" s="35">
        <v>5</v>
      </c>
      <c r="H13" s="35">
        <v>5</v>
      </c>
      <c r="I13" s="35"/>
      <c r="J13" s="35">
        <v>25</v>
      </c>
      <c r="K13" s="35"/>
      <c r="L13" s="35"/>
      <c r="M13" s="35">
        <v>5</v>
      </c>
      <c r="N13" s="35">
        <v>1</v>
      </c>
      <c r="O13" s="35">
        <v>4</v>
      </c>
      <c r="P13" s="35">
        <v>10</v>
      </c>
      <c r="Q13" s="35"/>
      <c r="R13" s="35"/>
      <c r="S13" s="35"/>
      <c r="T13" s="35"/>
      <c r="U13" s="35"/>
      <c r="V13" s="35">
        <v>11</v>
      </c>
      <c r="W13" s="35"/>
      <c r="X13" s="35">
        <v>1</v>
      </c>
      <c r="Y13" s="35">
        <v>14</v>
      </c>
      <c r="Z13" s="35">
        <v>4</v>
      </c>
      <c r="AA13" s="35"/>
      <c r="AB13" s="35"/>
      <c r="AC13" s="35"/>
      <c r="AD13" s="35"/>
    </row>
    <row r="14" spans="1:30" s="18" customFormat="1" ht="13.5">
      <c r="A14" s="97" t="s">
        <v>9</v>
      </c>
      <c r="B14" s="98"/>
      <c r="C14" s="98"/>
      <c r="D14" s="35">
        <v>20</v>
      </c>
      <c r="E14" s="35">
        <v>3</v>
      </c>
      <c r="F14" s="35">
        <v>2</v>
      </c>
      <c r="G14" s="35">
        <v>5</v>
      </c>
      <c r="H14" s="35">
        <v>5</v>
      </c>
      <c r="I14" s="35"/>
      <c r="J14" s="35">
        <v>8</v>
      </c>
      <c r="K14" s="35"/>
      <c r="L14" s="35"/>
      <c r="M14" s="35">
        <v>2</v>
      </c>
      <c r="N14" s="35">
        <v>1</v>
      </c>
      <c r="O14" s="35">
        <v>1</v>
      </c>
      <c r="P14" s="35">
        <v>3</v>
      </c>
      <c r="Q14" s="35"/>
      <c r="R14" s="35"/>
      <c r="S14" s="35"/>
      <c r="T14" s="35"/>
      <c r="U14" s="35"/>
      <c r="V14" s="35">
        <v>3</v>
      </c>
      <c r="W14" s="35"/>
      <c r="X14" s="35">
        <v>1</v>
      </c>
      <c r="Y14" s="35">
        <v>5</v>
      </c>
      <c r="Z14" s="35">
        <v>1</v>
      </c>
      <c r="AA14" s="35"/>
      <c r="AB14" s="35"/>
      <c r="AC14" s="35"/>
      <c r="AD14" s="35"/>
    </row>
    <row r="15" spans="1:30" s="18" customFormat="1" ht="15.75" customHeight="1">
      <c r="A15" s="97" t="s">
        <v>56</v>
      </c>
      <c r="B15" s="97"/>
      <c r="C15" s="97"/>
      <c r="D15" s="35"/>
      <c r="E15" s="35"/>
      <c r="F15" s="35"/>
      <c r="G15" s="35">
        <v>30</v>
      </c>
      <c r="H15" s="35">
        <v>15</v>
      </c>
      <c r="I15" s="35">
        <v>15</v>
      </c>
      <c r="J15" s="35"/>
      <c r="K15" s="35"/>
      <c r="L15" s="35"/>
      <c r="M15" s="35">
        <v>21</v>
      </c>
      <c r="N15" s="35">
        <v>3</v>
      </c>
      <c r="O15" s="35">
        <v>18</v>
      </c>
      <c r="P15" s="35"/>
      <c r="Q15" s="35"/>
      <c r="R15" s="35">
        <v>9</v>
      </c>
      <c r="S15" s="35"/>
      <c r="T15" s="35"/>
      <c r="U15" s="35"/>
      <c r="V15" s="35"/>
      <c r="W15" s="35"/>
      <c r="X15" s="35">
        <v>3</v>
      </c>
      <c r="Y15" s="35"/>
      <c r="Z15" s="35">
        <v>15</v>
      </c>
      <c r="AA15" s="35"/>
      <c r="AB15" s="35"/>
      <c r="AC15" s="35">
        <v>3</v>
      </c>
      <c r="AD15" s="35"/>
    </row>
    <row r="16" spans="1:30" s="18" customFormat="1" ht="13.5">
      <c r="A16" s="97" t="s">
        <v>10</v>
      </c>
      <c r="B16" s="98"/>
      <c r="C16" s="98"/>
      <c r="D16" s="35">
        <v>25</v>
      </c>
      <c r="E16" s="35">
        <v>4</v>
      </c>
      <c r="F16" s="35">
        <v>2</v>
      </c>
      <c r="G16" s="35">
        <v>25</v>
      </c>
      <c r="H16" s="35">
        <v>5</v>
      </c>
      <c r="I16" s="35">
        <v>20</v>
      </c>
      <c r="J16" s="35">
        <v>51</v>
      </c>
      <c r="K16" s="35"/>
      <c r="L16" s="35"/>
      <c r="M16" s="35">
        <v>22</v>
      </c>
      <c r="N16" s="35">
        <v>1</v>
      </c>
      <c r="O16" s="35">
        <v>21</v>
      </c>
      <c r="P16" s="35">
        <v>20</v>
      </c>
      <c r="Q16" s="35"/>
      <c r="R16" s="35">
        <v>4</v>
      </c>
      <c r="S16" s="35"/>
      <c r="T16" s="35"/>
      <c r="U16" s="35"/>
      <c r="V16" s="35">
        <v>18</v>
      </c>
      <c r="W16" s="35"/>
      <c r="X16" s="35">
        <v>1</v>
      </c>
      <c r="Y16" s="35">
        <v>33</v>
      </c>
      <c r="Z16" s="35">
        <v>18</v>
      </c>
      <c r="AA16" s="35"/>
      <c r="AB16" s="35"/>
      <c r="AC16" s="35">
        <v>3</v>
      </c>
      <c r="AD16" s="35"/>
    </row>
    <row r="17" spans="1:30" s="18" customFormat="1" ht="12.75">
      <c r="A17" s="97" t="s">
        <v>55</v>
      </c>
      <c r="B17" s="97"/>
      <c r="C17" s="97"/>
      <c r="D17" s="35"/>
      <c r="E17" s="35"/>
      <c r="F17" s="35"/>
      <c r="G17" s="35">
        <v>25</v>
      </c>
      <c r="H17" s="35"/>
      <c r="I17" s="35">
        <v>25</v>
      </c>
      <c r="J17" s="35"/>
      <c r="K17" s="35"/>
      <c r="L17" s="35"/>
      <c r="M17" s="35">
        <v>24</v>
      </c>
      <c r="N17" s="35">
        <v>1</v>
      </c>
      <c r="O17" s="35">
        <v>23</v>
      </c>
      <c r="P17" s="35"/>
      <c r="Q17" s="35"/>
      <c r="R17" s="35">
        <v>10</v>
      </c>
      <c r="S17" s="35"/>
      <c r="T17" s="35"/>
      <c r="U17" s="35"/>
      <c r="V17" s="35"/>
      <c r="W17" s="35"/>
      <c r="X17" s="35">
        <v>1</v>
      </c>
      <c r="Y17" s="35"/>
      <c r="Z17" s="35">
        <v>24</v>
      </c>
      <c r="AA17" s="35"/>
      <c r="AB17" s="35"/>
      <c r="AC17" s="35"/>
      <c r="AD17" s="35"/>
    </row>
    <row r="18" spans="1:30" s="18" customFormat="1" ht="13.5" customHeight="1">
      <c r="A18" s="97" t="s">
        <v>11</v>
      </c>
      <c r="B18" s="98"/>
      <c r="C18" s="98"/>
      <c r="D18" s="35">
        <v>25</v>
      </c>
      <c r="E18" s="35">
        <v>4</v>
      </c>
      <c r="F18" s="35">
        <v>2</v>
      </c>
      <c r="G18" s="35"/>
      <c r="H18" s="35">
        <v>5</v>
      </c>
      <c r="I18" s="35"/>
      <c r="J18" s="35">
        <v>70</v>
      </c>
      <c r="K18" s="35"/>
      <c r="L18" s="35"/>
      <c r="M18" s="35">
        <v>31</v>
      </c>
      <c r="N18" s="35">
        <v>7</v>
      </c>
      <c r="O18" s="35">
        <v>24</v>
      </c>
      <c r="P18" s="35">
        <v>49</v>
      </c>
      <c r="Q18" s="35">
        <v>1</v>
      </c>
      <c r="R18" s="35">
        <v>2</v>
      </c>
      <c r="S18" s="35"/>
      <c r="T18" s="35"/>
      <c r="U18" s="35"/>
      <c r="V18" s="35">
        <v>21</v>
      </c>
      <c r="W18" s="35"/>
      <c r="X18" s="35">
        <v>5</v>
      </c>
      <c r="Y18" s="35">
        <v>49</v>
      </c>
      <c r="Z18" s="35">
        <v>21</v>
      </c>
      <c r="AA18" s="35"/>
      <c r="AB18" s="35"/>
      <c r="AC18" s="35">
        <v>3</v>
      </c>
      <c r="AD18" s="35"/>
    </row>
    <row r="19" spans="1:30" s="1" customFormat="1" ht="15" customHeight="1">
      <c r="A19" s="99" t="s">
        <v>6</v>
      </c>
      <c r="B19" s="99"/>
      <c r="C19" s="99"/>
      <c r="D19" s="35">
        <f aca="true" t="shared" si="0" ref="D19:K19">SUM(D8:D18)</f>
        <v>189</v>
      </c>
      <c r="E19" s="35">
        <f t="shared" si="0"/>
        <v>29</v>
      </c>
      <c r="F19" s="35">
        <f t="shared" si="0"/>
        <v>18</v>
      </c>
      <c r="G19" s="35">
        <f>SUM(G8:G18)</f>
        <v>156</v>
      </c>
      <c r="H19" s="35">
        <f t="shared" si="0"/>
        <v>56</v>
      </c>
      <c r="I19" s="35"/>
      <c r="J19" s="35">
        <f t="shared" si="0"/>
        <v>285</v>
      </c>
      <c r="K19" s="35">
        <f t="shared" si="0"/>
        <v>5</v>
      </c>
      <c r="L19" s="35"/>
      <c r="M19" s="35">
        <f>SUM(M8:M18)</f>
        <v>146</v>
      </c>
      <c r="N19" s="35">
        <f>SUM(N8:N18)</f>
        <v>20</v>
      </c>
      <c r="O19" s="35">
        <f>SUM(O8:O18)</f>
        <v>126</v>
      </c>
      <c r="P19" s="35">
        <f>SUM(P8:P18)</f>
        <v>137</v>
      </c>
      <c r="Q19" s="35"/>
      <c r="R19" s="35">
        <f>SUM(R8:R18)</f>
        <v>37</v>
      </c>
      <c r="S19" s="35"/>
      <c r="T19" s="35"/>
      <c r="U19" s="35"/>
      <c r="V19" s="35">
        <f>SUM(V8:V18)</f>
        <v>106</v>
      </c>
      <c r="W19" s="35"/>
      <c r="X19" s="35">
        <f>SUM(X8:X18)</f>
        <v>18</v>
      </c>
      <c r="Y19" s="35">
        <f>SUM(Y8:Y18)</f>
        <v>178</v>
      </c>
      <c r="Z19" s="35">
        <f>SUM(Z8:Z18)</f>
        <v>110</v>
      </c>
      <c r="AA19" s="35"/>
      <c r="AB19" s="35"/>
      <c r="AC19" s="35">
        <f>SUM(AC8:AC18)</f>
        <v>17</v>
      </c>
      <c r="AD19" s="6"/>
    </row>
    <row r="20" spans="1:30" s="7" customFormat="1" ht="14.25" customHeight="1">
      <c r="A20" s="96" t="s">
        <v>17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s="16" customFormat="1" ht="15.75" customHeight="1">
      <c r="A21" s="97" t="s">
        <v>12</v>
      </c>
      <c r="B21" s="98"/>
      <c r="C21" s="98"/>
      <c r="D21" s="35">
        <v>25</v>
      </c>
      <c r="E21" s="35">
        <v>3</v>
      </c>
      <c r="F21" s="35">
        <v>2</v>
      </c>
      <c r="G21" s="35">
        <v>10</v>
      </c>
      <c r="H21" s="35"/>
      <c r="I21" s="35">
        <v>10</v>
      </c>
      <c r="J21" s="35">
        <v>62</v>
      </c>
      <c r="K21" s="34"/>
      <c r="L21" s="34"/>
      <c r="M21" s="35">
        <v>33</v>
      </c>
      <c r="N21" s="35">
        <v>7</v>
      </c>
      <c r="O21" s="35">
        <v>26</v>
      </c>
      <c r="P21" s="35">
        <v>27</v>
      </c>
      <c r="Q21" s="36"/>
      <c r="R21" s="35">
        <v>1</v>
      </c>
      <c r="S21" s="2"/>
      <c r="T21" s="37"/>
      <c r="U21" s="37"/>
      <c r="V21" s="37">
        <v>22</v>
      </c>
      <c r="W21" s="37"/>
      <c r="X21" s="37">
        <v>7</v>
      </c>
      <c r="Y21" s="37">
        <v>40</v>
      </c>
      <c r="Z21" s="37">
        <v>23</v>
      </c>
      <c r="AA21" s="37"/>
      <c r="AB21" s="6"/>
      <c r="AC21" s="35">
        <v>3</v>
      </c>
      <c r="AD21" s="37"/>
    </row>
    <row r="22" spans="1:30" s="7" customFormat="1" ht="12.75" customHeight="1">
      <c r="A22" s="96" t="s">
        <v>19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s="17" customFormat="1" ht="38.25" customHeight="1">
      <c r="A23" s="97" t="s">
        <v>15</v>
      </c>
      <c r="B23" s="98"/>
      <c r="C23" s="98"/>
      <c r="D23" s="35">
        <v>13</v>
      </c>
      <c r="E23" s="35">
        <v>1</v>
      </c>
      <c r="F23" s="35">
        <v>1</v>
      </c>
      <c r="G23" s="35">
        <v>37</v>
      </c>
      <c r="H23" s="35">
        <v>12</v>
      </c>
      <c r="I23" s="35">
        <v>25</v>
      </c>
      <c r="J23" s="35">
        <v>11</v>
      </c>
      <c r="K23" s="35"/>
      <c r="L23" s="35"/>
      <c r="M23" s="35">
        <v>7</v>
      </c>
      <c r="N23" s="35">
        <v>3</v>
      </c>
      <c r="O23" s="35">
        <v>4</v>
      </c>
      <c r="P23" s="35">
        <v>5</v>
      </c>
      <c r="Q23" s="35">
        <v>1</v>
      </c>
      <c r="R23" s="35">
        <v>2</v>
      </c>
      <c r="S23" s="35"/>
      <c r="T23" s="35"/>
      <c r="U23" s="35"/>
      <c r="V23" s="35">
        <v>2</v>
      </c>
      <c r="W23" s="35"/>
      <c r="X23" s="35">
        <v>3</v>
      </c>
      <c r="Y23" s="35">
        <v>9</v>
      </c>
      <c r="Z23" s="35">
        <v>4</v>
      </c>
      <c r="AA23" s="35"/>
      <c r="AB23" s="35"/>
      <c r="AC23" s="35"/>
      <c r="AD23" s="35"/>
    </row>
    <row r="24" spans="1:30" s="17" customFormat="1" ht="27" customHeight="1">
      <c r="A24" s="97" t="s">
        <v>13</v>
      </c>
      <c r="B24" s="98"/>
      <c r="C24" s="98"/>
      <c r="D24" s="35">
        <v>13</v>
      </c>
      <c r="E24" s="35">
        <v>2</v>
      </c>
      <c r="F24" s="35">
        <v>1</v>
      </c>
      <c r="G24" s="35">
        <v>37</v>
      </c>
      <c r="H24" s="35">
        <v>12</v>
      </c>
      <c r="I24" s="35">
        <v>25</v>
      </c>
      <c r="J24" s="35">
        <v>27</v>
      </c>
      <c r="K24" s="35"/>
      <c r="L24" s="35"/>
      <c r="M24" s="35">
        <v>16</v>
      </c>
      <c r="N24" s="35">
        <v>4</v>
      </c>
      <c r="O24" s="35">
        <v>12</v>
      </c>
      <c r="P24" s="35">
        <v>11</v>
      </c>
      <c r="Q24" s="35"/>
      <c r="R24" s="35">
        <v>1</v>
      </c>
      <c r="S24" s="35"/>
      <c r="T24" s="35"/>
      <c r="U24" s="35"/>
      <c r="V24" s="35">
        <v>7</v>
      </c>
      <c r="W24" s="35"/>
      <c r="X24" s="35">
        <v>4</v>
      </c>
      <c r="Y24" s="35">
        <v>20</v>
      </c>
      <c r="Z24" s="35">
        <v>12</v>
      </c>
      <c r="AA24" s="35"/>
      <c r="AB24" s="35"/>
      <c r="AC24" s="35"/>
      <c r="AD24" s="35"/>
    </row>
    <row r="25" spans="1:30" s="17" customFormat="1" ht="30.75" customHeight="1">
      <c r="A25" s="97" t="s">
        <v>57</v>
      </c>
      <c r="B25" s="97"/>
      <c r="C25" s="97"/>
      <c r="D25" s="35"/>
      <c r="E25" s="35"/>
      <c r="F25" s="35"/>
      <c r="G25" s="35">
        <v>25</v>
      </c>
      <c r="H25" s="35"/>
      <c r="I25" s="35">
        <v>25</v>
      </c>
      <c r="J25" s="35"/>
      <c r="K25" s="35"/>
      <c r="L25" s="35"/>
      <c r="M25" s="35">
        <v>9</v>
      </c>
      <c r="N25" s="35">
        <v>4</v>
      </c>
      <c r="O25" s="35">
        <v>5</v>
      </c>
      <c r="P25" s="35"/>
      <c r="Q25" s="35"/>
      <c r="R25" s="35">
        <v>1</v>
      </c>
      <c r="S25" s="35"/>
      <c r="T25" s="35"/>
      <c r="U25" s="35"/>
      <c r="V25" s="35"/>
      <c r="W25" s="35"/>
      <c r="X25" s="35">
        <v>4</v>
      </c>
      <c r="Y25" s="35"/>
      <c r="Z25" s="35">
        <v>5</v>
      </c>
      <c r="AA25" s="35"/>
      <c r="AB25" s="35"/>
      <c r="AC25" s="35"/>
      <c r="AD25" s="35"/>
    </row>
    <row r="26" spans="1:30" s="7" customFormat="1" ht="21.75" customHeight="1">
      <c r="A26" s="99" t="s">
        <v>6</v>
      </c>
      <c r="B26" s="99"/>
      <c r="C26" s="99"/>
      <c r="D26" s="35">
        <f>SUM(D23:D24)</f>
        <v>26</v>
      </c>
      <c r="E26" s="35">
        <f>SUM(E23:E24)</f>
        <v>3</v>
      </c>
      <c r="F26" s="35">
        <f>SUM(F23:F24)</f>
        <v>2</v>
      </c>
      <c r="G26" s="35">
        <f>SUM(G23:G25)</f>
        <v>99</v>
      </c>
      <c r="H26" s="35">
        <f>SUM(H23:H25)</f>
        <v>24</v>
      </c>
      <c r="I26" s="35">
        <f>SUM(I23:I25)</f>
        <v>75</v>
      </c>
      <c r="J26" s="35">
        <f>SUM(J23:J24)</f>
        <v>38</v>
      </c>
      <c r="K26" s="35"/>
      <c r="L26" s="35"/>
      <c r="M26" s="35">
        <f aca="true" t="shared" si="1" ref="M26:R26">SUM(M23:M25)</f>
        <v>32</v>
      </c>
      <c r="N26" s="35">
        <f t="shared" si="1"/>
        <v>11</v>
      </c>
      <c r="O26" s="35">
        <f t="shared" si="1"/>
        <v>21</v>
      </c>
      <c r="P26" s="35">
        <f t="shared" si="1"/>
        <v>16</v>
      </c>
      <c r="Q26" s="35">
        <f t="shared" si="1"/>
        <v>1</v>
      </c>
      <c r="R26" s="35">
        <f t="shared" si="1"/>
        <v>4</v>
      </c>
      <c r="S26" s="35"/>
      <c r="T26" s="35"/>
      <c r="U26" s="35"/>
      <c r="V26" s="35">
        <f>SUM(V23:V25)</f>
        <v>9</v>
      </c>
      <c r="W26" s="35"/>
      <c r="X26" s="35">
        <f>SUM(X23:X25)</f>
        <v>11</v>
      </c>
      <c r="Y26" s="35">
        <f>SUM(Y23:Y25)</f>
        <v>29</v>
      </c>
      <c r="Z26" s="35">
        <f>SUM(Z23:Z25)</f>
        <v>21</v>
      </c>
      <c r="AA26" s="35"/>
      <c r="AB26" s="35"/>
      <c r="AC26" s="35"/>
      <c r="AD26" s="35"/>
    </row>
    <row r="27" spans="1:30" s="7" customFormat="1" ht="21.75" customHeight="1" hidden="1">
      <c r="A27" s="8"/>
      <c r="B27" s="8"/>
      <c r="C27" s="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7" customFormat="1" ht="21.75" customHeight="1" hidden="1">
      <c r="A28" s="8"/>
      <c r="B28" s="8"/>
      <c r="C28" s="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1" customFormat="1" ht="22.5" customHeight="1">
      <c r="A29" s="105" t="s">
        <v>1</v>
      </c>
      <c r="B29" s="106"/>
      <c r="C29" s="106"/>
      <c r="D29" s="93" t="s">
        <v>40</v>
      </c>
      <c r="E29" s="93"/>
      <c r="F29" s="93"/>
      <c r="G29" s="93"/>
      <c r="H29" s="93"/>
      <c r="I29" s="93"/>
      <c r="J29" s="93" t="s">
        <v>74</v>
      </c>
      <c r="K29" s="93"/>
      <c r="L29" s="93"/>
      <c r="M29" s="93"/>
      <c r="N29" s="93"/>
      <c r="O29" s="93"/>
      <c r="P29" s="93" t="s">
        <v>41</v>
      </c>
      <c r="Q29" s="93"/>
      <c r="R29" s="93"/>
      <c r="S29" s="93"/>
      <c r="T29" s="102" t="s">
        <v>44</v>
      </c>
      <c r="U29" s="101" t="s">
        <v>76</v>
      </c>
      <c r="V29" s="101"/>
      <c r="W29" s="101"/>
      <c r="X29" s="101"/>
      <c r="Y29" s="101"/>
      <c r="Z29" s="101"/>
      <c r="AA29" s="101"/>
      <c r="AB29" s="101"/>
      <c r="AC29" s="101"/>
      <c r="AD29" s="100" t="s">
        <v>52</v>
      </c>
    </row>
    <row r="30" spans="1:30" s="1" customFormat="1" ht="22.5" customHeight="1">
      <c r="A30" s="105"/>
      <c r="B30" s="106"/>
      <c r="C30" s="106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102"/>
      <c r="U30" s="93" t="s">
        <v>49</v>
      </c>
      <c r="V30" s="93"/>
      <c r="W30" s="93"/>
      <c r="X30" s="93"/>
      <c r="Y30" s="93" t="s">
        <v>50</v>
      </c>
      <c r="Z30" s="93"/>
      <c r="AA30" s="88" t="s">
        <v>51</v>
      </c>
      <c r="AB30" s="89"/>
      <c r="AC30" s="93" t="s">
        <v>54</v>
      </c>
      <c r="AD30" s="100"/>
    </row>
    <row r="31" spans="1:30" s="1" customFormat="1" ht="21" customHeight="1">
      <c r="A31" s="106"/>
      <c r="B31" s="106"/>
      <c r="C31" s="106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102"/>
      <c r="U31" s="93" t="s">
        <v>34</v>
      </c>
      <c r="V31" s="93"/>
      <c r="W31" s="93" t="s">
        <v>35</v>
      </c>
      <c r="X31" s="93"/>
      <c r="Y31" s="93"/>
      <c r="Z31" s="93"/>
      <c r="AA31" s="90"/>
      <c r="AB31" s="91"/>
      <c r="AC31" s="93"/>
      <c r="AD31" s="100"/>
    </row>
    <row r="32" spans="1:30" s="1" customFormat="1" ht="30" customHeight="1">
      <c r="A32" s="106"/>
      <c r="B32" s="106"/>
      <c r="C32" s="106"/>
      <c r="D32" s="103" t="s">
        <v>39</v>
      </c>
      <c r="E32" s="93" t="s">
        <v>65</v>
      </c>
      <c r="F32" s="94"/>
      <c r="G32" s="103" t="s">
        <v>77</v>
      </c>
      <c r="H32" s="93" t="s">
        <v>68</v>
      </c>
      <c r="I32" s="94"/>
      <c r="J32" s="103" t="s">
        <v>39</v>
      </c>
      <c r="K32" s="93" t="s">
        <v>65</v>
      </c>
      <c r="L32" s="94"/>
      <c r="M32" s="103" t="s">
        <v>72</v>
      </c>
      <c r="N32" s="93" t="s">
        <v>68</v>
      </c>
      <c r="O32" s="94"/>
      <c r="P32" s="92" t="s">
        <v>70</v>
      </c>
      <c r="Q32" s="93" t="s">
        <v>71</v>
      </c>
      <c r="R32" s="94"/>
      <c r="S32" s="92" t="s">
        <v>23</v>
      </c>
      <c r="T32" s="102"/>
      <c r="U32" s="102" t="s">
        <v>53</v>
      </c>
      <c r="V32" s="92" t="s">
        <v>69</v>
      </c>
      <c r="W32" s="102" t="s">
        <v>53</v>
      </c>
      <c r="X32" s="92" t="s">
        <v>69</v>
      </c>
      <c r="Y32" s="92" t="s">
        <v>34</v>
      </c>
      <c r="Z32" s="92" t="s">
        <v>35</v>
      </c>
      <c r="AA32" s="92" t="s">
        <v>34</v>
      </c>
      <c r="AB32" s="92" t="s">
        <v>35</v>
      </c>
      <c r="AC32" s="93"/>
      <c r="AD32" s="100"/>
    </row>
    <row r="33" spans="1:30" s="1" customFormat="1" ht="97.5" customHeight="1">
      <c r="A33" s="106"/>
      <c r="B33" s="106"/>
      <c r="C33" s="106"/>
      <c r="D33" s="103"/>
      <c r="E33" s="3" t="s">
        <v>66</v>
      </c>
      <c r="F33" s="3" t="s">
        <v>67</v>
      </c>
      <c r="G33" s="103"/>
      <c r="H33" s="33" t="s">
        <v>63</v>
      </c>
      <c r="I33" s="33" t="s">
        <v>64</v>
      </c>
      <c r="J33" s="103"/>
      <c r="K33" s="33" t="s">
        <v>66</v>
      </c>
      <c r="L33" s="33" t="s">
        <v>67</v>
      </c>
      <c r="M33" s="103"/>
      <c r="N33" s="33" t="s">
        <v>63</v>
      </c>
      <c r="O33" s="33" t="s">
        <v>64</v>
      </c>
      <c r="P33" s="92"/>
      <c r="Q33" s="33" t="s">
        <v>63</v>
      </c>
      <c r="R33" s="33" t="s">
        <v>64</v>
      </c>
      <c r="S33" s="92"/>
      <c r="T33" s="102"/>
      <c r="U33" s="102"/>
      <c r="V33" s="92"/>
      <c r="W33" s="102"/>
      <c r="X33" s="92"/>
      <c r="Y33" s="92"/>
      <c r="Z33" s="92"/>
      <c r="AA33" s="92"/>
      <c r="AB33" s="92"/>
      <c r="AC33" s="93"/>
      <c r="AD33" s="100"/>
    </row>
    <row r="34" spans="1:30" s="7" customFormat="1" ht="14.25" customHeight="1">
      <c r="A34" s="107" t="s">
        <v>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</row>
    <row r="35" spans="1:30" s="17" customFormat="1" ht="21.75" customHeight="1">
      <c r="A35" s="97" t="s">
        <v>3</v>
      </c>
      <c r="B35" s="98"/>
      <c r="C35" s="98"/>
      <c r="D35" s="35">
        <v>20</v>
      </c>
      <c r="E35" s="35">
        <v>3</v>
      </c>
      <c r="F35" s="35">
        <v>2</v>
      </c>
      <c r="G35" s="35">
        <v>45</v>
      </c>
      <c r="H35" s="35">
        <v>20</v>
      </c>
      <c r="I35" s="35">
        <v>25</v>
      </c>
      <c r="J35" s="35">
        <v>19</v>
      </c>
      <c r="K35" s="35"/>
      <c r="L35" s="35"/>
      <c r="M35" s="35">
        <v>25</v>
      </c>
      <c r="N35" s="35">
        <v>6</v>
      </c>
      <c r="O35" s="35">
        <v>19</v>
      </c>
      <c r="P35" s="35">
        <v>3</v>
      </c>
      <c r="Q35" s="35"/>
      <c r="R35" s="35">
        <v>2</v>
      </c>
      <c r="S35" s="35"/>
      <c r="T35" s="35"/>
      <c r="U35" s="35"/>
      <c r="V35" s="35">
        <v>14</v>
      </c>
      <c r="W35" s="35"/>
      <c r="X35" s="35">
        <v>6</v>
      </c>
      <c r="Y35" s="35">
        <v>5</v>
      </c>
      <c r="Z35" s="35">
        <v>19</v>
      </c>
      <c r="AA35" s="35">
        <v>1</v>
      </c>
      <c r="AB35" s="35"/>
      <c r="AC35" s="35"/>
      <c r="AD35" s="35"/>
    </row>
    <row r="36" spans="1:30" s="7" customFormat="1" ht="16.5" customHeight="1">
      <c r="A36" s="107" t="s">
        <v>14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</row>
    <row r="37" spans="1:30" s="17" customFormat="1" ht="17.25" customHeight="1">
      <c r="A37" s="97" t="s">
        <v>33</v>
      </c>
      <c r="B37" s="98"/>
      <c r="C37" s="98"/>
      <c r="D37" s="35">
        <v>25</v>
      </c>
      <c r="E37" s="35">
        <v>3</v>
      </c>
      <c r="F37" s="35">
        <v>2</v>
      </c>
      <c r="G37" s="35">
        <v>10</v>
      </c>
      <c r="H37" s="35">
        <v>5</v>
      </c>
      <c r="I37" s="35">
        <v>5</v>
      </c>
      <c r="J37" s="35">
        <v>41</v>
      </c>
      <c r="K37" s="35"/>
      <c r="L37" s="35"/>
      <c r="M37" s="35">
        <v>29</v>
      </c>
      <c r="N37" s="35">
        <v>8</v>
      </c>
      <c r="O37" s="35">
        <v>21</v>
      </c>
      <c r="P37" s="35">
        <v>9</v>
      </c>
      <c r="Q37" s="35"/>
      <c r="R37" s="35">
        <v>3</v>
      </c>
      <c r="S37" s="35"/>
      <c r="T37" s="35"/>
      <c r="U37" s="35"/>
      <c r="V37" s="35">
        <v>12</v>
      </c>
      <c r="W37" s="35"/>
      <c r="X37" s="35">
        <v>8</v>
      </c>
      <c r="Y37" s="35">
        <v>29</v>
      </c>
      <c r="Z37" s="35">
        <v>14</v>
      </c>
      <c r="AA37" s="35"/>
      <c r="AB37" s="35">
        <v>1</v>
      </c>
      <c r="AC37" s="35">
        <v>7</v>
      </c>
      <c r="AD37" s="35"/>
    </row>
    <row r="38" spans="1:30" s="7" customFormat="1" ht="15" customHeight="1">
      <c r="A38" s="107" t="s">
        <v>73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</row>
    <row r="39" spans="1:30" s="17" customFormat="1" ht="18.75" customHeight="1">
      <c r="A39" s="97" t="s">
        <v>73</v>
      </c>
      <c r="B39" s="98"/>
      <c r="C39" s="98"/>
      <c r="D39" s="35">
        <v>22</v>
      </c>
      <c r="E39" s="35"/>
      <c r="F39" s="35">
        <v>2</v>
      </c>
      <c r="G39" s="35">
        <f>I39+H39</f>
        <v>143</v>
      </c>
      <c r="H39" s="35">
        <v>18</v>
      </c>
      <c r="I39" s="35">
        <v>125</v>
      </c>
      <c r="J39" s="35">
        <v>52</v>
      </c>
      <c r="K39" s="35"/>
      <c r="L39" s="35"/>
      <c r="M39" s="35">
        <v>139</v>
      </c>
      <c r="N39" s="35">
        <v>58</v>
      </c>
      <c r="O39" s="35">
        <v>87</v>
      </c>
      <c r="P39" s="35">
        <v>13</v>
      </c>
      <c r="Q39" s="35">
        <v>3</v>
      </c>
      <c r="R39" s="35">
        <v>26</v>
      </c>
      <c r="S39" s="35"/>
      <c r="T39" s="35"/>
      <c r="U39" s="35"/>
      <c r="V39" s="35">
        <v>25</v>
      </c>
      <c r="W39" s="35"/>
      <c r="X39" s="35">
        <v>58</v>
      </c>
      <c r="Y39" s="35">
        <v>22</v>
      </c>
      <c r="Z39" s="35">
        <v>47</v>
      </c>
      <c r="AA39" s="35">
        <v>3</v>
      </c>
      <c r="AB39" s="35">
        <v>4</v>
      </c>
      <c r="AC39" s="35">
        <v>38</v>
      </c>
      <c r="AD39" s="35"/>
    </row>
    <row r="40" spans="1:30" s="7" customFormat="1" ht="17.25" customHeight="1">
      <c r="A40" s="107" t="s">
        <v>16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</row>
    <row r="41" spans="1:30" s="17" customFormat="1" ht="16.5" customHeight="1">
      <c r="A41" s="97" t="s">
        <v>16</v>
      </c>
      <c r="B41" s="98"/>
      <c r="C41" s="98"/>
      <c r="D41" s="35">
        <v>4</v>
      </c>
      <c r="E41" s="35"/>
      <c r="F41" s="35">
        <v>1</v>
      </c>
      <c r="G41" s="35">
        <v>21</v>
      </c>
      <c r="H41" s="35"/>
      <c r="I41" s="35">
        <v>21</v>
      </c>
      <c r="J41" s="35">
        <v>7</v>
      </c>
      <c r="K41" s="35"/>
      <c r="L41" s="35"/>
      <c r="M41" s="35">
        <v>15</v>
      </c>
      <c r="N41" s="35">
        <v>3</v>
      </c>
      <c r="O41" s="35">
        <v>3</v>
      </c>
      <c r="P41" s="35">
        <v>2</v>
      </c>
      <c r="Q41" s="35">
        <v>3</v>
      </c>
      <c r="R41" s="35">
        <v>3</v>
      </c>
      <c r="S41" s="35"/>
      <c r="T41" s="35"/>
      <c r="U41" s="35"/>
      <c r="V41" s="35">
        <v>3</v>
      </c>
      <c r="W41" s="35"/>
      <c r="X41" s="35">
        <v>3</v>
      </c>
      <c r="Y41" s="35">
        <v>4</v>
      </c>
      <c r="Z41" s="35">
        <v>3</v>
      </c>
      <c r="AA41" s="35"/>
      <c r="AB41" s="35"/>
      <c r="AC41" s="35">
        <v>9</v>
      </c>
      <c r="AD41" s="35"/>
    </row>
    <row r="42" spans="1:30" s="7" customFormat="1" ht="15.75" customHeight="1">
      <c r="A42" s="107" t="s">
        <v>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s="17" customFormat="1" ht="17.25" customHeight="1">
      <c r="A43" s="97" t="s">
        <v>4</v>
      </c>
      <c r="B43" s="97"/>
      <c r="C43" s="97"/>
      <c r="D43" s="35"/>
      <c r="E43" s="35"/>
      <c r="F43" s="35"/>
      <c r="G43" s="35">
        <v>25</v>
      </c>
      <c r="H43" s="35"/>
      <c r="I43" s="35">
        <v>25</v>
      </c>
      <c r="J43" s="35"/>
      <c r="K43" s="35"/>
      <c r="L43" s="35"/>
      <c r="M43" s="35">
        <v>9</v>
      </c>
      <c r="N43" s="35">
        <v>7</v>
      </c>
      <c r="O43" s="35">
        <v>2</v>
      </c>
      <c r="P43" s="35"/>
      <c r="Q43" s="35"/>
      <c r="R43" s="35">
        <v>0</v>
      </c>
      <c r="S43" s="35"/>
      <c r="T43" s="35"/>
      <c r="U43" s="35"/>
      <c r="V43" s="35"/>
      <c r="W43" s="35"/>
      <c r="X43" s="35">
        <v>7</v>
      </c>
      <c r="Y43" s="35"/>
      <c r="Z43" s="35">
        <v>2</v>
      </c>
      <c r="AA43" s="35"/>
      <c r="AB43" s="35"/>
      <c r="AC43" s="35"/>
      <c r="AD43" s="35"/>
    </row>
    <row r="44" spans="1:30" s="7" customFormat="1" ht="13.5" customHeight="1">
      <c r="A44" s="107" t="s">
        <v>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s="17" customFormat="1" ht="20.25" customHeight="1">
      <c r="A45" s="97" t="s">
        <v>5</v>
      </c>
      <c r="B45" s="97"/>
      <c r="C45" s="97"/>
      <c r="D45" s="35"/>
      <c r="E45" s="35"/>
      <c r="F45" s="35"/>
      <c r="G45" s="35">
        <v>70</v>
      </c>
      <c r="H45" s="35">
        <v>20</v>
      </c>
      <c r="I45" s="35">
        <v>50</v>
      </c>
      <c r="J45" s="35"/>
      <c r="K45" s="35"/>
      <c r="L45" s="35"/>
      <c r="M45" s="35">
        <v>52</v>
      </c>
      <c r="N45" s="35">
        <v>25</v>
      </c>
      <c r="O45" s="35">
        <v>27</v>
      </c>
      <c r="P45" s="35"/>
      <c r="Q45" s="35">
        <v>4</v>
      </c>
      <c r="R45" s="35">
        <v>6</v>
      </c>
      <c r="S45" s="35"/>
      <c r="T45" s="35"/>
      <c r="U45" s="35"/>
      <c r="V45" s="35"/>
      <c r="W45" s="35"/>
      <c r="X45" s="35">
        <v>25</v>
      </c>
      <c r="Y45" s="35"/>
      <c r="Z45" s="35">
        <v>26</v>
      </c>
      <c r="AA45" s="35"/>
      <c r="AB45" s="35"/>
      <c r="AC45" s="35">
        <v>1</v>
      </c>
      <c r="AD45" s="35"/>
    </row>
    <row r="46" spans="1:30" s="7" customFormat="1" ht="12.75">
      <c r="A46" s="99" t="s">
        <v>6</v>
      </c>
      <c r="B46" s="99"/>
      <c r="C46" s="99"/>
      <c r="D46" s="35">
        <f>D19+D21+D26+D35+D37+D39+D41</f>
        <v>311</v>
      </c>
      <c r="E46" s="35">
        <f>E19+E21+E26+E35+E37</f>
        <v>41</v>
      </c>
      <c r="F46" s="35">
        <f>F19+F21+F26+F35+F37+F39+F41</f>
        <v>29</v>
      </c>
      <c r="G46" s="35">
        <f>G45+G43+G41+G39+G37+G35+G26+G21+G19</f>
        <v>579</v>
      </c>
      <c r="H46" s="35">
        <f>H19+H21+H26+H39+H41+H43+H45+H35+H37</f>
        <v>143</v>
      </c>
      <c r="I46" s="35"/>
      <c r="J46" s="35">
        <f>J19+J21+J26+J35+J37+J39+J41</f>
        <v>504</v>
      </c>
      <c r="K46" s="35">
        <f>K19+K21+K26+K35+K37+K41</f>
        <v>5</v>
      </c>
      <c r="L46" s="35">
        <f>L19+L21+L26+L35+L37+L39+L41</f>
        <v>0</v>
      </c>
      <c r="M46" s="35">
        <f>M19+M21+M26+M35+M37+M39+M41+M43+M45</f>
        <v>480</v>
      </c>
      <c r="N46" s="35">
        <f>N19+N21+N26+N35+N37+N39+N41+N43+N45</f>
        <v>145</v>
      </c>
      <c r="O46" s="35">
        <f>O19+O21+O26+O35+O37+O39+O41+O43+O45</f>
        <v>332</v>
      </c>
      <c r="P46" s="35">
        <f>P19+P21+P26+P35+P37+P39+P41</f>
        <v>207</v>
      </c>
      <c r="Q46" s="35">
        <f>Q19+Q21+Q26+Q35+Q37+Q39+Q41+Q43+Q45</f>
        <v>11</v>
      </c>
      <c r="R46" s="35">
        <f>R19+R21+R26+R35+R37+R39+R41+R43+R45</f>
        <v>82</v>
      </c>
      <c r="S46" s="35"/>
      <c r="T46" s="35"/>
      <c r="U46" s="35">
        <f aca="true" t="shared" si="2" ref="U46:AC46">U19+U21+U26+U35+U37+U39+U41+U43+U45</f>
        <v>0</v>
      </c>
      <c r="V46" s="35">
        <f t="shared" si="2"/>
        <v>191</v>
      </c>
      <c r="W46" s="35">
        <f t="shared" si="2"/>
        <v>0</v>
      </c>
      <c r="X46" s="35">
        <f t="shared" si="2"/>
        <v>143</v>
      </c>
      <c r="Y46" s="35">
        <f t="shared" si="2"/>
        <v>307</v>
      </c>
      <c r="Z46" s="35">
        <f t="shared" si="2"/>
        <v>265</v>
      </c>
      <c r="AA46" s="35"/>
      <c r="AB46" s="35">
        <f t="shared" si="2"/>
        <v>5</v>
      </c>
      <c r="AC46" s="35">
        <f t="shared" si="2"/>
        <v>75</v>
      </c>
      <c r="AD46" s="35"/>
    </row>
    <row r="47" spans="1:30" s="1" customFormat="1" ht="12.75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0"/>
      <c r="N47" s="5"/>
      <c r="O47" s="5"/>
      <c r="P47" s="9"/>
      <c r="Q47" s="9"/>
      <c r="R47" s="9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</row>
    <row r="48" spans="1:30" s="1" customFormat="1" ht="12.75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0"/>
      <c r="N48" s="5"/>
      <c r="O48" s="5"/>
      <c r="P48" s="9"/>
      <c r="Q48" s="9"/>
      <c r="R48" s="9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</row>
    <row r="49" spans="1:30" s="1" customFormat="1" ht="0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0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1" customFormat="1" ht="12.7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0"/>
      <c r="N51" s="5"/>
      <c r="O51" s="5"/>
      <c r="P51" s="9"/>
      <c r="Q51" s="9"/>
      <c r="R51" s="9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</row>
  </sheetData>
  <sheetProtection formatCells="0" formatColumns="0" formatRows="0" insertColumns="0" insertRows="0" insertHyperlinks="0" deleteColumns="0" deleteRows="0" sort="0" autoFilter="0" pivotTables="0"/>
  <mergeCells count="98">
    <mergeCell ref="S32:S33"/>
    <mergeCell ref="U32:U33"/>
    <mergeCell ref="V32:V33"/>
    <mergeCell ref="J32:J33"/>
    <mergeCell ref="K32:L32"/>
    <mergeCell ref="M32:M33"/>
    <mergeCell ref="N32:O32"/>
    <mergeCell ref="P32:P33"/>
    <mergeCell ref="Y30:Z31"/>
    <mergeCell ref="AC30:AC33"/>
    <mergeCell ref="U31:V31"/>
    <mergeCell ref="W31:X31"/>
    <mergeCell ref="W32:W33"/>
    <mergeCell ref="X32:X33"/>
    <mergeCell ref="Y32:Y33"/>
    <mergeCell ref="Z32:Z33"/>
    <mergeCell ref="AA32:AA33"/>
    <mergeCell ref="AB32:AB33"/>
    <mergeCell ref="U3:X3"/>
    <mergeCell ref="Y3:Z4"/>
    <mergeCell ref="AC3:AC6"/>
    <mergeCell ref="A40:AD40"/>
    <mergeCell ref="A12:C12"/>
    <mergeCell ref="H5:I5"/>
    <mergeCell ref="Q5:R5"/>
    <mergeCell ref="U5:U6"/>
    <mergeCell ref="U30:X30"/>
    <mergeCell ref="Q32:R32"/>
    <mergeCell ref="A42:AD42"/>
    <mergeCell ref="A44:AD44"/>
    <mergeCell ref="A34:AD34"/>
    <mergeCell ref="A36:AD36"/>
    <mergeCell ref="A38:AD38"/>
    <mergeCell ref="W5:W6"/>
    <mergeCell ref="X5:X6"/>
    <mergeCell ref="Y5:Y6"/>
    <mergeCell ref="Z5:Z6"/>
    <mergeCell ref="M5:M6"/>
    <mergeCell ref="V5:V6"/>
    <mergeCell ref="A29:C33"/>
    <mergeCell ref="D29:I31"/>
    <mergeCell ref="J29:O31"/>
    <mergeCell ref="P29:S31"/>
    <mergeCell ref="T29:T33"/>
    <mergeCell ref="G5:G6"/>
    <mergeCell ref="E32:F32"/>
    <mergeCell ref="G32:G33"/>
    <mergeCell ref="H32:I32"/>
    <mergeCell ref="A45:C45"/>
    <mergeCell ref="A15:C15"/>
    <mergeCell ref="A19:C19"/>
    <mergeCell ref="A9:C9"/>
    <mergeCell ref="A10:C10"/>
    <mergeCell ref="D5:D6"/>
    <mergeCell ref="A8:C8"/>
    <mergeCell ref="A2:C6"/>
    <mergeCell ref="A25:C25"/>
    <mergeCell ref="D32:D33"/>
    <mergeCell ref="U2:AC2"/>
    <mergeCell ref="T2:T6"/>
    <mergeCell ref="A43:C43"/>
    <mergeCell ref="A24:C24"/>
    <mergeCell ref="A20:AD20"/>
    <mergeCell ref="A17:C17"/>
    <mergeCell ref="A23:C23"/>
    <mergeCell ref="AD2:AD6"/>
    <mergeCell ref="J5:J6"/>
    <mergeCell ref="U29:AC29"/>
    <mergeCell ref="A46:C46"/>
    <mergeCell ref="A39:C39"/>
    <mergeCell ref="A41:C41"/>
    <mergeCell ref="A37:C37"/>
    <mergeCell ref="A21:C21"/>
    <mergeCell ref="A11:C11"/>
    <mergeCell ref="A13:C13"/>
    <mergeCell ref="A14:C14"/>
    <mergeCell ref="A16:C16"/>
    <mergeCell ref="A18:C18"/>
    <mergeCell ref="A1:AD1"/>
    <mergeCell ref="A7:AD7"/>
    <mergeCell ref="A35:C35"/>
    <mergeCell ref="U4:V4"/>
    <mergeCell ref="A22:AD22"/>
    <mergeCell ref="W4:X4"/>
    <mergeCell ref="A26:C26"/>
    <mergeCell ref="N5:O5"/>
    <mergeCell ref="J2:O4"/>
    <mergeCell ref="AD29:AD33"/>
    <mergeCell ref="AA30:AB31"/>
    <mergeCell ref="AA5:AA6"/>
    <mergeCell ref="AB5:AB6"/>
    <mergeCell ref="AA3:AB4"/>
    <mergeCell ref="D2:I4"/>
    <mergeCell ref="E5:F5"/>
    <mergeCell ref="K5:L5"/>
    <mergeCell ref="P2:S4"/>
    <mergeCell ref="P5:P6"/>
    <mergeCell ref="S5:S6"/>
  </mergeCells>
  <printOptions/>
  <pageMargins left="0.7" right="0.7" top="0.75" bottom="0.75" header="0.3" footer="0.3"/>
  <pageSetup horizontalDpi="600" verticalDpi="600" orientation="landscape" paperSize="9" scale="7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32.00390625" style="1" customWidth="1"/>
    <col min="2" max="2" width="10.125" style="1" customWidth="1"/>
    <col min="3" max="3" width="10.25390625" style="1" customWidth="1"/>
    <col min="4" max="4" width="8.25390625" style="1" customWidth="1"/>
    <col min="5" max="5" width="12.375" style="1" customWidth="1"/>
    <col min="6" max="6" width="6.25390625" style="1" customWidth="1"/>
    <col min="7" max="7" width="9.25390625" style="1" customWidth="1"/>
    <col min="8" max="8" width="7.25390625" style="1" customWidth="1"/>
    <col min="9" max="9" width="12.00390625" style="1" customWidth="1"/>
    <col min="10" max="10" width="8.875" style="1" customWidth="1"/>
    <col min="11" max="11" width="7.00390625" style="1" customWidth="1"/>
    <col min="12" max="12" width="8.00390625" style="1" customWidth="1"/>
    <col min="13" max="15" width="9.75390625" style="1" customWidth="1"/>
    <col min="16" max="16" width="15.75390625" style="1" customWidth="1"/>
  </cols>
  <sheetData>
    <row r="1" spans="1:16" ht="28.5" customHeight="1">
      <c r="A1" s="111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5.75" customHeight="1">
      <c r="A2" s="112" t="s">
        <v>78</v>
      </c>
      <c r="B2" s="113" t="s">
        <v>40</v>
      </c>
      <c r="C2" s="113"/>
      <c r="D2" s="113"/>
      <c r="E2" s="113"/>
      <c r="F2" s="108" t="s">
        <v>74</v>
      </c>
      <c r="G2" s="109"/>
      <c r="H2" s="109"/>
      <c r="I2" s="109"/>
      <c r="J2" s="109"/>
      <c r="K2" s="109"/>
      <c r="L2" s="109"/>
      <c r="M2" s="109"/>
      <c r="N2" s="109"/>
      <c r="O2" s="110"/>
      <c r="P2" s="115" t="s">
        <v>94</v>
      </c>
    </row>
    <row r="3" spans="1:16" ht="51" customHeight="1">
      <c r="A3" s="112"/>
      <c r="B3" s="112" t="s">
        <v>79</v>
      </c>
      <c r="C3" s="112"/>
      <c r="D3" s="112"/>
      <c r="E3" s="26" t="s">
        <v>80</v>
      </c>
      <c r="F3" s="107" t="s">
        <v>79</v>
      </c>
      <c r="G3" s="107"/>
      <c r="H3" s="114"/>
      <c r="I3" s="27" t="s">
        <v>80</v>
      </c>
      <c r="J3" s="107" t="s">
        <v>81</v>
      </c>
      <c r="K3" s="107"/>
      <c r="L3" s="107"/>
      <c r="M3" s="107"/>
      <c r="N3" s="107"/>
      <c r="O3" s="107"/>
      <c r="P3" s="116"/>
    </row>
    <row r="4" spans="1:16" ht="51" customHeight="1">
      <c r="A4" s="112"/>
      <c r="B4" s="118" t="s">
        <v>82</v>
      </c>
      <c r="C4" s="19" t="s">
        <v>65</v>
      </c>
      <c r="D4" s="118" t="s">
        <v>83</v>
      </c>
      <c r="E4" s="118" t="s">
        <v>83</v>
      </c>
      <c r="F4" s="118" t="s">
        <v>82</v>
      </c>
      <c r="G4" s="19" t="s">
        <v>65</v>
      </c>
      <c r="H4" s="118" t="s">
        <v>83</v>
      </c>
      <c r="I4" s="120" t="s">
        <v>83</v>
      </c>
      <c r="J4" s="107" t="s">
        <v>80</v>
      </c>
      <c r="K4" s="107"/>
      <c r="L4" s="107" t="s">
        <v>96</v>
      </c>
      <c r="M4" s="107"/>
      <c r="N4" s="107"/>
      <c r="O4" s="107"/>
      <c r="P4" s="116"/>
    </row>
    <row r="5" spans="1:16" ht="110.25" customHeight="1">
      <c r="A5" s="112"/>
      <c r="B5" s="119"/>
      <c r="C5" s="20" t="s">
        <v>95</v>
      </c>
      <c r="D5" s="119"/>
      <c r="E5" s="119"/>
      <c r="F5" s="119"/>
      <c r="G5" s="20" t="s">
        <v>95</v>
      </c>
      <c r="H5" s="119"/>
      <c r="I5" s="119"/>
      <c r="J5" s="28" t="s">
        <v>84</v>
      </c>
      <c r="K5" s="28" t="s">
        <v>85</v>
      </c>
      <c r="L5" s="28" t="s">
        <v>84</v>
      </c>
      <c r="M5" s="28" t="s">
        <v>85</v>
      </c>
      <c r="N5" s="28" t="s">
        <v>100</v>
      </c>
      <c r="O5" s="28" t="s">
        <v>101</v>
      </c>
      <c r="P5" s="117"/>
    </row>
    <row r="6" spans="1:16" s="1" customFormat="1" ht="18.75">
      <c r="A6" s="21" t="s">
        <v>21</v>
      </c>
      <c r="B6" s="22">
        <f>B7+B8+B9+B10+B11+B12+B13+B14+B15+B16+B17+B18+B19+B20+B21+B22</f>
        <v>40</v>
      </c>
      <c r="C6" s="22">
        <f>C7+C8+C9+C10+C11+C12+C13+C14+C15+C16+C17+C18+C19+C20+C21+C22</f>
        <v>6</v>
      </c>
      <c r="D6" s="22">
        <f>D7+D8+D9+D10+D11+D12+D13+D14+D15+D16+D17+D18+D19+D20+D21+D22</f>
        <v>48</v>
      </c>
      <c r="E6" s="22">
        <f>E7+E8+E9+E10+E11+E12+E13+E14+E15+E16+E17+E18+E19+E20+E21+E22</f>
        <v>85</v>
      </c>
      <c r="F6" s="23">
        <f>F7+F8+F9+F10+F12+F13+F14+F15+F16+F18+F20+F21+F22+F11</f>
        <v>39</v>
      </c>
      <c r="G6" s="23"/>
      <c r="H6" s="23"/>
      <c r="I6" s="23">
        <f>I7+I8+I9+I10+I11+I12+I13+I14+I15+I16+I17+I18+I19+I20+I21+I22</f>
        <v>13</v>
      </c>
      <c r="J6" s="23">
        <f>J7+J8+J9+J10+J11+J12+J13+J14+J15+J16+J17+J18+J19+J20+J21+J22</f>
        <v>13</v>
      </c>
      <c r="K6" s="23"/>
      <c r="L6" s="23">
        <f>L7+L8+L9+L10+L11+L12+L13+L14+L15+L16+L17+L18+L19+L20+L21+L22</f>
        <v>31</v>
      </c>
      <c r="M6" s="23">
        <f>M7+M8+M9+M10+M11+M12+M13+M14+M15+M16+M17+M18+M19+M20+M21+M22</f>
        <v>1</v>
      </c>
      <c r="N6" s="23"/>
      <c r="O6" s="23"/>
      <c r="P6" s="23"/>
    </row>
    <row r="7" spans="1:17" s="1" customFormat="1" ht="15.75">
      <c r="A7" s="12" t="s">
        <v>22</v>
      </c>
      <c r="B7" s="13">
        <v>3</v>
      </c>
      <c r="C7" s="13">
        <v>1</v>
      </c>
      <c r="D7" s="32">
        <v>2</v>
      </c>
      <c r="E7" s="32">
        <v>5</v>
      </c>
      <c r="F7" s="30">
        <v>5</v>
      </c>
      <c r="G7" s="30"/>
      <c r="H7" s="30"/>
      <c r="I7" s="30"/>
      <c r="J7" s="30"/>
      <c r="K7" s="30"/>
      <c r="L7" s="30">
        <v>4</v>
      </c>
      <c r="M7" s="30"/>
      <c r="N7" s="30"/>
      <c r="O7" s="30"/>
      <c r="P7" s="30"/>
      <c r="Q7" s="14"/>
    </row>
    <row r="8" spans="1:17" s="1" customFormat="1" ht="15.75">
      <c r="A8" s="12" t="s">
        <v>86</v>
      </c>
      <c r="B8" s="13">
        <v>3</v>
      </c>
      <c r="C8" s="13"/>
      <c r="D8" s="13">
        <v>2</v>
      </c>
      <c r="E8" s="13">
        <v>5</v>
      </c>
      <c r="F8" s="30">
        <v>9</v>
      </c>
      <c r="G8" s="30"/>
      <c r="H8" s="30"/>
      <c r="I8" s="30">
        <v>1</v>
      </c>
      <c r="J8" s="30">
        <v>1</v>
      </c>
      <c r="K8" s="30"/>
      <c r="L8" s="30">
        <v>7</v>
      </c>
      <c r="M8" s="30">
        <v>1</v>
      </c>
      <c r="N8" s="30"/>
      <c r="O8" s="30"/>
      <c r="P8" s="30"/>
      <c r="Q8" s="14"/>
    </row>
    <row r="9" spans="1:17" s="1" customFormat="1" ht="16.5" customHeight="1">
      <c r="A9" s="12" t="s">
        <v>7</v>
      </c>
      <c r="B9" s="13">
        <v>3</v>
      </c>
      <c r="C9" s="13"/>
      <c r="D9" s="13">
        <v>2</v>
      </c>
      <c r="E9" s="13">
        <v>5</v>
      </c>
      <c r="F9" s="30">
        <v>1</v>
      </c>
      <c r="G9" s="30"/>
      <c r="H9" s="30"/>
      <c r="I9" s="30"/>
      <c r="J9" s="30"/>
      <c r="K9" s="30"/>
      <c r="L9" s="30">
        <v>1</v>
      </c>
      <c r="M9" s="30"/>
      <c r="N9" s="30"/>
      <c r="O9" s="30"/>
      <c r="P9" s="30"/>
      <c r="Q9" s="14"/>
    </row>
    <row r="10" spans="1:17" s="1" customFormat="1" ht="15.75">
      <c r="A10" s="12" t="s">
        <v>47</v>
      </c>
      <c r="B10" s="13">
        <v>3</v>
      </c>
      <c r="C10" s="13">
        <v>1</v>
      </c>
      <c r="D10" s="13">
        <v>2</v>
      </c>
      <c r="E10" s="13">
        <v>5</v>
      </c>
      <c r="F10" s="30">
        <v>2</v>
      </c>
      <c r="G10" s="30"/>
      <c r="H10" s="30"/>
      <c r="I10" s="30"/>
      <c r="J10" s="30"/>
      <c r="K10" s="30"/>
      <c r="L10" s="30">
        <v>2</v>
      </c>
      <c r="M10" s="30"/>
      <c r="N10" s="30"/>
      <c r="O10" s="30"/>
      <c r="P10" s="30"/>
      <c r="Q10" s="14"/>
    </row>
    <row r="11" spans="1:17" s="1" customFormat="1" ht="45.75" customHeight="1">
      <c r="A11" s="15" t="s">
        <v>97</v>
      </c>
      <c r="B11" s="13">
        <v>2</v>
      </c>
      <c r="C11" s="13"/>
      <c r="D11" s="13">
        <v>2</v>
      </c>
      <c r="E11" s="13"/>
      <c r="F11" s="30">
        <v>2</v>
      </c>
      <c r="G11" s="30"/>
      <c r="H11" s="30"/>
      <c r="I11" s="30"/>
      <c r="J11" s="30"/>
      <c r="K11" s="30"/>
      <c r="L11" s="30">
        <v>2</v>
      </c>
      <c r="M11" s="30"/>
      <c r="N11" s="30"/>
      <c r="O11" s="30"/>
      <c r="P11" s="30"/>
      <c r="Q11" s="14"/>
    </row>
    <row r="12" spans="1:17" s="1" customFormat="1" ht="16.5" customHeight="1">
      <c r="A12" s="12" t="s">
        <v>87</v>
      </c>
      <c r="B12" s="13">
        <v>3</v>
      </c>
      <c r="C12" s="13"/>
      <c r="D12" s="30">
        <v>2</v>
      </c>
      <c r="E12" s="13">
        <v>5</v>
      </c>
      <c r="F12" s="30">
        <v>1</v>
      </c>
      <c r="G12" s="30"/>
      <c r="H12" s="30"/>
      <c r="I12" s="30"/>
      <c r="J12" s="30"/>
      <c r="K12" s="30"/>
      <c r="L12" s="30">
        <v>1</v>
      </c>
      <c r="M12" s="30"/>
      <c r="N12" s="30"/>
      <c r="O12" s="30"/>
      <c r="P12" s="30"/>
      <c r="Q12" s="14"/>
    </row>
    <row r="13" spans="1:17" s="1" customFormat="1" ht="15.75">
      <c r="A13" s="12" t="s">
        <v>8</v>
      </c>
      <c r="B13" s="13">
        <v>3</v>
      </c>
      <c r="C13" s="13"/>
      <c r="D13" s="13">
        <v>2</v>
      </c>
      <c r="E13" s="13">
        <v>5</v>
      </c>
      <c r="F13" s="30">
        <v>1</v>
      </c>
      <c r="G13" s="30"/>
      <c r="H13" s="30"/>
      <c r="I13" s="30">
        <v>1</v>
      </c>
      <c r="J13" s="30">
        <v>1</v>
      </c>
      <c r="K13" s="30"/>
      <c r="L13" s="30">
        <v>1</v>
      </c>
      <c r="M13" s="30"/>
      <c r="N13" s="30"/>
      <c r="O13" s="30"/>
      <c r="P13" s="30"/>
      <c r="Q13" s="14"/>
    </row>
    <row r="14" spans="1:17" s="1" customFormat="1" ht="15.75">
      <c r="A14" s="12" t="s">
        <v>59</v>
      </c>
      <c r="B14" s="13">
        <v>3</v>
      </c>
      <c r="C14" s="13">
        <v>1</v>
      </c>
      <c r="D14" s="13">
        <v>2</v>
      </c>
      <c r="E14" s="13">
        <v>5</v>
      </c>
      <c r="F14" s="30">
        <v>3</v>
      </c>
      <c r="G14" s="30"/>
      <c r="H14" s="30"/>
      <c r="I14" s="30">
        <v>3</v>
      </c>
      <c r="J14" s="30">
        <v>3</v>
      </c>
      <c r="K14" s="30"/>
      <c r="L14" s="30">
        <v>3</v>
      </c>
      <c r="M14" s="30"/>
      <c r="N14" s="30"/>
      <c r="O14" s="30"/>
      <c r="P14" s="30"/>
      <c r="Q14" s="14"/>
    </row>
    <row r="15" spans="1:17" s="1" customFormat="1" ht="15.75">
      <c r="A15" s="12" t="s">
        <v>88</v>
      </c>
      <c r="B15" s="13">
        <v>2</v>
      </c>
      <c r="C15" s="13"/>
      <c r="D15" s="13">
        <v>2</v>
      </c>
      <c r="E15" s="13">
        <v>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4"/>
    </row>
    <row r="16" spans="1:17" s="1" customFormat="1" ht="15.75">
      <c r="A16" s="12" t="s">
        <v>89</v>
      </c>
      <c r="B16" s="13">
        <v>3</v>
      </c>
      <c r="C16" s="13"/>
      <c r="D16" s="13">
        <v>2</v>
      </c>
      <c r="E16" s="13">
        <v>5</v>
      </c>
      <c r="F16" s="30">
        <v>1</v>
      </c>
      <c r="G16" s="30"/>
      <c r="H16" s="30"/>
      <c r="I16" s="30">
        <v>1</v>
      </c>
      <c r="J16" s="30">
        <v>1</v>
      </c>
      <c r="K16" s="30"/>
      <c r="L16" s="30"/>
      <c r="M16" s="30"/>
      <c r="N16" s="30"/>
      <c r="O16" s="30"/>
      <c r="P16" s="30"/>
      <c r="Q16" s="14"/>
    </row>
    <row r="17" spans="1:17" s="1" customFormat="1" ht="15.75">
      <c r="A17" s="12" t="s">
        <v>98</v>
      </c>
      <c r="B17" s="13"/>
      <c r="C17" s="13"/>
      <c r="D17" s="13">
        <v>20</v>
      </c>
      <c r="E17" s="13">
        <v>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4"/>
    </row>
    <row r="18" spans="1:17" s="1" customFormat="1" ht="15.75">
      <c r="A18" s="12" t="s">
        <v>9</v>
      </c>
      <c r="B18" s="13">
        <v>3</v>
      </c>
      <c r="C18" s="13">
        <v>1</v>
      </c>
      <c r="D18" s="13">
        <v>2</v>
      </c>
      <c r="E18" s="13">
        <v>5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4"/>
    </row>
    <row r="19" spans="1:17" s="7" customFormat="1" ht="31.5" customHeight="1">
      <c r="A19" s="29" t="s">
        <v>99</v>
      </c>
      <c r="B19" s="30"/>
      <c r="C19" s="30"/>
      <c r="D19" s="30"/>
      <c r="E19" s="30">
        <v>15</v>
      </c>
      <c r="F19" s="30"/>
      <c r="G19" s="30"/>
      <c r="H19" s="30"/>
      <c r="I19" s="30">
        <v>6</v>
      </c>
      <c r="J19" s="30">
        <v>6</v>
      </c>
      <c r="K19" s="30"/>
      <c r="L19" s="30"/>
      <c r="M19" s="30"/>
      <c r="N19" s="30"/>
      <c r="O19" s="30"/>
      <c r="P19" s="30"/>
      <c r="Q19" s="14"/>
    </row>
    <row r="20" spans="1:17" s="1" customFormat="1" ht="15.75">
      <c r="A20" s="12" t="s">
        <v>90</v>
      </c>
      <c r="B20" s="13">
        <v>3</v>
      </c>
      <c r="C20" s="13"/>
      <c r="D20" s="13">
        <v>2</v>
      </c>
      <c r="E20" s="13">
        <v>5</v>
      </c>
      <c r="F20" s="30">
        <v>1</v>
      </c>
      <c r="G20" s="30"/>
      <c r="H20" s="30"/>
      <c r="I20" s="30"/>
      <c r="J20" s="30"/>
      <c r="K20" s="30"/>
      <c r="L20" s="30">
        <v>1</v>
      </c>
      <c r="M20" s="30"/>
      <c r="N20" s="30"/>
      <c r="O20" s="30"/>
      <c r="P20" s="30"/>
      <c r="Q20" s="14"/>
    </row>
    <row r="21" spans="1:17" s="1" customFormat="1" ht="15.75">
      <c r="A21" s="12" t="s">
        <v>11</v>
      </c>
      <c r="B21" s="13">
        <v>3</v>
      </c>
      <c r="C21" s="13">
        <v>1</v>
      </c>
      <c r="D21" s="13">
        <v>2</v>
      </c>
      <c r="E21" s="13">
        <v>5</v>
      </c>
      <c r="F21" s="30">
        <v>2</v>
      </c>
      <c r="G21" s="30"/>
      <c r="H21" s="30"/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/>
      <c r="Q21" s="14"/>
    </row>
    <row r="22" spans="1:17" s="1" customFormat="1" ht="15.75">
      <c r="A22" s="12" t="s">
        <v>91</v>
      </c>
      <c r="B22" s="13">
        <v>3</v>
      </c>
      <c r="C22" s="13">
        <v>1</v>
      </c>
      <c r="D22" s="13">
        <v>2</v>
      </c>
      <c r="E22" s="13">
        <v>5</v>
      </c>
      <c r="F22" s="30">
        <v>11</v>
      </c>
      <c r="G22" s="30"/>
      <c r="H22" s="30"/>
      <c r="I22" s="30"/>
      <c r="J22" s="30"/>
      <c r="K22" s="30"/>
      <c r="L22" s="30">
        <v>8</v>
      </c>
      <c r="M22" s="30"/>
      <c r="N22" s="30"/>
      <c r="O22" s="30"/>
      <c r="P22" s="30"/>
      <c r="Q22" s="14"/>
    </row>
    <row r="23" spans="1:16" s="1" customFormat="1" ht="29.25" customHeight="1">
      <c r="A23" s="24" t="s">
        <v>92</v>
      </c>
      <c r="B23" s="22">
        <v>10</v>
      </c>
      <c r="C23" s="22">
        <v>1</v>
      </c>
      <c r="D23" s="22">
        <v>5</v>
      </c>
      <c r="E23" s="22">
        <v>5</v>
      </c>
      <c r="F23" s="22">
        <v>5</v>
      </c>
      <c r="G23" s="22"/>
      <c r="H23" s="22"/>
      <c r="I23" s="22">
        <v>1</v>
      </c>
      <c r="J23" s="22">
        <v>1</v>
      </c>
      <c r="K23" s="22"/>
      <c r="L23" s="31">
        <v>2</v>
      </c>
      <c r="M23" s="22"/>
      <c r="N23" s="22"/>
      <c r="O23" s="22"/>
      <c r="P23" s="23"/>
    </row>
    <row r="24" spans="1:16" s="1" customFormat="1" ht="18.75">
      <c r="A24" s="25" t="s">
        <v>93</v>
      </c>
      <c r="B24" s="22">
        <f>B6+B23</f>
        <v>50</v>
      </c>
      <c r="C24" s="22">
        <f>C6+C23</f>
        <v>7</v>
      </c>
      <c r="D24" s="22">
        <f>D6+D23</f>
        <v>53</v>
      </c>
      <c r="E24" s="22">
        <f>E6+E23</f>
        <v>90</v>
      </c>
      <c r="F24" s="23">
        <f>F6+F23</f>
        <v>44</v>
      </c>
      <c r="G24" s="23"/>
      <c r="H24" s="23"/>
      <c r="I24" s="23">
        <f>I6+I23</f>
        <v>14</v>
      </c>
      <c r="J24" s="23">
        <f>J6+J23</f>
        <v>14</v>
      </c>
      <c r="K24" s="23"/>
      <c r="L24" s="31">
        <f>L6+L23</f>
        <v>33</v>
      </c>
      <c r="M24" s="31">
        <v>1</v>
      </c>
      <c r="N24" s="31"/>
      <c r="O24" s="31"/>
      <c r="P24" s="11"/>
    </row>
  </sheetData>
  <sheetProtection/>
  <mergeCells count="16">
    <mergeCell ref="D4:D5"/>
    <mergeCell ref="E4:E5"/>
    <mergeCell ref="F4:F5"/>
    <mergeCell ref="H4:H5"/>
    <mergeCell ref="L4:O4"/>
    <mergeCell ref="J3:O3"/>
    <mergeCell ref="F2:O2"/>
    <mergeCell ref="A1:P1"/>
    <mergeCell ref="A2:A5"/>
    <mergeCell ref="B2:E2"/>
    <mergeCell ref="B3:D3"/>
    <mergeCell ref="F3:H3"/>
    <mergeCell ref="J4:K4"/>
    <mergeCell ref="P2:P5"/>
    <mergeCell ref="B4:B5"/>
    <mergeCell ref="I4:I5"/>
  </mergeCells>
  <printOptions/>
  <pageMargins left="0.7" right="0.7" top="0.75" bottom="0.75" header="0.3" footer="0.3"/>
  <pageSetup horizontalDpi="600" verticalDpi="600" orientation="landscape" paperSize="9" scale="7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0"/>
  <sheetViews>
    <sheetView tabSelected="1" view="pageBreakPreview" zoomScale="70" zoomScaleNormal="85" zoomScaleSheetLayoutView="70" zoomScalePageLayoutView="55" workbookViewId="0" topLeftCell="A1">
      <pane xSplit="20" ySplit="8" topLeftCell="AC9" activePane="bottomRight" state="frozen"/>
      <selection pane="topLeft" activeCell="A1" sqref="A1"/>
      <selection pane="topRight" activeCell="S1" sqref="S1"/>
      <selection pane="bottomLeft" activeCell="A9" sqref="A9"/>
      <selection pane="bottomRight" activeCell="A1" sqref="A1:AZ1"/>
    </sheetView>
  </sheetViews>
  <sheetFormatPr defaultColWidth="9.00390625" defaultRowHeight="12.75"/>
  <cols>
    <col min="1" max="1" width="9.125" style="55" customWidth="1"/>
    <col min="2" max="2" width="7.625" style="55" customWidth="1"/>
    <col min="3" max="3" width="19.375" style="55" customWidth="1"/>
    <col min="4" max="4" width="6.00390625" style="55" customWidth="1"/>
    <col min="5" max="5" width="6.125" style="55" customWidth="1"/>
    <col min="6" max="6" width="6.625" style="55" customWidth="1"/>
    <col min="7" max="7" width="5.875" style="55" customWidth="1"/>
    <col min="8" max="8" width="6.125" style="55" customWidth="1"/>
    <col min="9" max="9" width="5.75390625" style="55" customWidth="1"/>
    <col min="10" max="10" width="5.125" style="55" customWidth="1"/>
    <col min="11" max="11" width="5.375" style="55" customWidth="1"/>
    <col min="12" max="12" width="6.125" style="55" customWidth="1"/>
    <col min="13" max="13" width="6.875" style="55" customWidth="1"/>
    <col min="14" max="15" width="7.375" style="55" customWidth="1"/>
    <col min="16" max="16" width="11.75390625" style="55" customWidth="1"/>
    <col min="17" max="17" width="10.00390625" style="55" customWidth="1"/>
    <col min="18" max="19" width="6.00390625" style="55" customWidth="1"/>
    <col min="20" max="20" width="10.25390625" style="55" customWidth="1"/>
    <col min="21" max="21" width="11.375" style="55" customWidth="1"/>
    <col min="22" max="22" width="12.375" style="55" customWidth="1"/>
    <col min="23" max="23" width="11.375" style="55" customWidth="1"/>
    <col min="24" max="24" width="11.25390625" style="55" customWidth="1"/>
    <col min="25" max="25" width="8.625" style="55" customWidth="1"/>
    <col min="26" max="26" width="7.25390625" style="55" customWidth="1"/>
    <col min="27" max="27" width="6.625" style="55" customWidth="1"/>
    <col min="28" max="28" width="7.75390625" style="55" customWidth="1"/>
    <col min="29" max="29" width="6.75390625" style="55" customWidth="1"/>
    <col min="30" max="32" width="6.00390625" style="55" customWidth="1"/>
    <col min="33" max="33" width="8.375" style="55" customWidth="1"/>
    <col min="34" max="34" width="5.625" style="55" customWidth="1"/>
    <col min="35" max="38" width="6.875" style="55" customWidth="1"/>
    <col min="39" max="39" width="5.625" style="55" customWidth="1"/>
    <col min="40" max="40" width="7.375" style="55" customWidth="1"/>
    <col min="41" max="41" width="6.875" style="55" customWidth="1"/>
    <col min="42" max="42" width="5.875" style="55" customWidth="1"/>
    <col min="43" max="44" width="5.25390625" style="55" customWidth="1"/>
    <col min="45" max="45" width="6.375" style="55" customWidth="1"/>
    <col min="46" max="46" width="5.00390625" style="55" customWidth="1"/>
    <col min="47" max="48" width="4.75390625" style="56" customWidth="1"/>
    <col min="49" max="49" width="6.875" style="56" customWidth="1"/>
    <col min="50" max="51" width="5.00390625" style="56" customWidth="1"/>
    <col min="52" max="52" width="4.75390625" style="56" customWidth="1"/>
    <col min="53" max="53" width="11.375" style="56" customWidth="1"/>
    <col min="54" max="55" width="9.125" style="55" hidden="1" customWidth="1"/>
    <col min="56" max="59" width="9.125" style="7" customWidth="1"/>
    <col min="60" max="61" width="9.125" style="1" customWidth="1"/>
  </cols>
  <sheetData>
    <row r="1" spans="1:53" ht="63" customHeight="1">
      <c r="A1" s="166" t="s">
        <v>126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69"/>
    </row>
    <row r="2" spans="1:55" ht="35.25" customHeight="1">
      <c r="A2" s="148" t="s">
        <v>1</v>
      </c>
      <c r="B2" s="149"/>
      <c r="C2" s="149"/>
      <c r="D2" s="132" t="s">
        <v>0</v>
      </c>
      <c r="E2" s="133"/>
      <c r="F2" s="133"/>
      <c r="G2" s="133"/>
      <c r="H2" s="133"/>
      <c r="I2" s="133"/>
      <c r="J2" s="133"/>
      <c r="K2" s="133"/>
      <c r="L2" s="134"/>
      <c r="M2" s="123" t="s">
        <v>124</v>
      </c>
      <c r="N2" s="124"/>
      <c r="O2" s="124"/>
      <c r="P2" s="124"/>
      <c r="Q2" s="124"/>
      <c r="R2" s="124"/>
      <c r="S2" s="124"/>
      <c r="T2" s="124"/>
      <c r="U2" s="124"/>
      <c r="V2" s="125"/>
      <c r="W2" s="123" t="s">
        <v>135</v>
      </c>
      <c r="X2" s="125"/>
      <c r="Y2" s="123" t="s">
        <v>133</v>
      </c>
      <c r="Z2" s="124"/>
      <c r="AA2" s="124"/>
      <c r="AB2" s="125"/>
      <c r="AC2" s="123" t="s">
        <v>121</v>
      </c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5"/>
      <c r="BA2" s="68"/>
      <c r="BB2" s="44"/>
      <c r="BC2" s="44"/>
    </row>
    <row r="3" spans="1:55" ht="24" customHeight="1">
      <c r="A3" s="148"/>
      <c r="B3" s="149"/>
      <c r="C3" s="149"/>
      <c r="D3" s="156" t="s">
        <v>60</v>
      </c>
      <c r="E3" s="157"/>
      <c r="F3" s="157"/>
      <c r="G3" s="157"/>
      <c r="H3" s="158"/>
      <c r="I3" s="137" t="s">
        <v>61</v>
      </c>
      <c r="J3" s="137"/>
      <c r="K3" s="137"/>
      <c r="L3" s="137"/>
      <c r="M3" s="136" t="s">
        <v>105</v>
      </c>
      <c r="N3" s="136"/>
      <c r="O3" s="136"/>
      <c r="P3" s="136"/>
      <c r="Q3" s="136"/>
      <c r="R3" s="136" t="s">
        <v>106</v>
      </c>
      <c r="S3" s="136"/>
      <c r="T3" s="136"/>
      <c r="U3" s="136"/>
      <c r="V3" s="136"/>
      <c r="W3" s="136" t="s">
        <v>131</v>
      </c>
      <c r="X3" s="136"/>
      <c r="Y3" s="136" t="s">
        <v>131</v>
      </c>
      <c r="Z3" s="136"/>
      <c r="AA3" s="126" t="s">
        <v>132</v>
      </c>
      <c r="AB3" s="128"/>
      <c r="AC3" s="126" t="s">
        <v>105</v>
      </c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8"/>
      <c r="AP3" s="126" t="s">
        <v>106</v>
      </c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68"/>
      <c r="BB3" s="44"/>
      <c r="BC3" s="44"/>
    </row>
    <row r="4" spans="1:55" ht="18" customHeight="1">
      <c r="A4" s="148"/>
      <c r="B4" s="149"/>
      <c r="C4" s="149"/>
      <c r="D4" s="159"/>
      <c r="E4" s="160"/>
      <c r="F4" s="160"/>
      <c r="G4" s="160"/>
      <c r="H4" s="161"/>
      <c r="I4" s="137"/>
      <c r="J4" s="137"/>
      <c r="K4" s="137"/>
      <c r="L4" s="137"/>
      <c r="M4" s="137" t="s">
        <v>104</v>
      </c>
      <c r="N4" s="137"/>
      <c r="O4" s="137"/>
      <c r="P4" s="137"/>
      <c r="Q4" s="137"/>
      <c r="R4" s="137"/>
      <c r="S4" s="137"/>
      <c r="T4" s="137"/>
      <c r="U4" s="137"/>
      <c r="V4" s="137"/>
      <c r="W4" s="163">
        <v>2015</v>
      </c>
      <c r="X4" s="163">
        <v>2014</v>
      </c>
      <c r="Y4" s="163">
        <v>2015</v>
      </c>
      <c r="Z4" s="163">
        <v>2014</v>
      </c>
      <c r="AA4" s="163">
        <v>2015</v>
      </c>
      <c r="AB4" s="163">
        <v>2014</v>
      </c>
      <c r="AC4" s="129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  <c r="AP4" s="129"/>
      <c r="AQ4" s="130"/>
      <c r="AR4" s="130"/>
      <c r="AS4" s="130"/>
      <c r="AT4" s="130"/>
      <c r="AU4" s="130"/>
      <c r="AV4" s="130"/>
      <c r="AW4" s="130"/>
      <c r="AX4" s="130"/>
      <c r="AY4" s="130"/>
      <c r="AZ4" s="131"/>
      <c r="BA4" s="68"/>
      <c r="BB4" s="44"/>
      <c r="BC4" s="44"/>
    </row>
    <row r="5" spans="1:55" ht="22.5" customHeight="1">
      <c r="A5" s="148"/>
      <c r="B5" s="149"/>
      <c r="C5" s="149"/>
      <c r="D5" s="135" t="s">
        <v>119</v>
      </c>
      <c r="E5" s="135" t="s">
        <v>39</v>
      </c>
      <c r="F5" s="137" t="s">
        <v>65</v>
      </c>
      <c r="G5" s="137"/>
      <c r="H5" s="137"/>
      <c r="I5" s="135" t="s">
        <v>39</v>
      </c>
      <c r="J5" s="137" t="s">
        <v>65</v>
      </c>
      <c r="K5" s="137"/>
      <c r="L5" s="137"/>
      <c r="M5" s="136" t="s">
        <v>114</v>
      </c>
      <c r="N5" s="136"/>
      <c r="O5" s="136"/>
      <c r="P5" s="135" t="s">
        <v>66</v>
      </c>
      <c r="Q5" s="135" t="s">
        <v>125</v>
      </c>
      <c r="R5" s="136" t="s">
        <v>67</v>
      </c>
      <c r="S5" s="136"/>
      <c r="T5" s="136"/>
      <c r="U5" s="135" t="s">
        <v>48</v>
      </c>
      <c r="V5" s="135" t="s">
        <v>125</v>
      </c>
      <c r="W5" s="164"/>
      <c r="X5" s="164"/>
      <c r="Y5" s="164"/>
      <c r="Z5" s="164"/>
      <c r="AA5" s="164"/>
      <c r="AB5" s="164"/>
      <c r="AC5" s="123" t="s">
        <v>67</v>
      </c>
      <c r="AD5" s="124"/>
      <c r="AE5" s="124"/>
      <c r="AF5" s="125"/>
      <c r="AG5" s="123" t="s">
        <v>66</v>
      </c>
      <c r="AH5" s="124"/>
      <c r="AI5" s="124"/>
      <c r="AJ5" s="125"/>
      <c r="AK5" s="123" t="s">
        <v>125</v>
      </c>
      <c r="AL5" s="124"/>
      <c r="AM5" s="124"/>
      <c r="AN5" s="124"/>
      <c r="AO5" s="125"/>
      <c r="AP5" s="123" t="s">
        <v>67</v>
      </c>
      <c r="AQ5" s="124"/>
      <c r="AR5" s="125"/>
      <c r="AS5" s="123" t="s">
        <v>66</v>
      </c>
      <c r="AT5" s="124"/>
      <c r="AU5" s="124"/>
      <c r="AV5" s="125"/>
      <c r="AW5" s="123" t="s">
        <v>125</v>
      </c>
      <c r="AX5" s="124"/>
      <c r="AY5" s="124"/>
      <c r="AZ5" s="125"/>
      <c r="BA5" s="123" t="s">
        <v>127</v>
      </c>
      <c r="BB5" s="124"/>
      <c r="BC5" s="125"/>
    </row>
    <row r="6" spans="1:55" ht="22.5" customHeight="1">
      <c r="A6" s="148"/>
      <c r="B6" s="149"/>
      <c r="C6" s="149"/>
      <c r="D6" s="135"/>
      <c r="E6" s="135"/>
      <c r="F6" s="121" t="s">
        <v>67</v>
      </c>
      <c r="G6" s="121" t="s">
        <v>66</v>
      </c>
      <c r="H6" s="121" t="s">
        <v>109</v>
      </c>
      <c r="I6" s="135"/>
      <c r="J6" s="121" t="s">
        <v>67</v>
      </c>
      <c r="K6" s="121" t="s">
        <v>66</v>
      </c>
      <c r="L6" s="121" t="s">
        <v>109</v>
      </c>
      <c r="M6" s="135" t="s">
        <v>110</v>
      </c>
      <c r="N6" s="135" t="s">
        <v>111</v>
      </c>
      <c r="O6" s="135" t="s">
        <v>115</v>
      </c>
      <c r="P6" s="135"/>
      <c r="Q6" s="135"/>
      <c r="R6" s="135" t="s">
        <v>110</v>
      </c>
      <c r="S6" s="135" t="s">
        <v>111</v>
      </c>
      <c r="T6" s="135" t="s">
        <v>115</v>
      </c>
      <c r="U6" s="135"/>
      <c r="V6" s="135"/>
      <c r="W6" s="164"/>
      <c r="X6" s="164"/>
      <c r="Y6" s="164"/>
      <c r="Z6" s="164"/>
      <c r="AA6" s="164"/>
      <c r="AB6" s="164"/>
      <c r="AC6" s="121" t="s">
        <v>122</v>
      </c>
      <c r="AD6" s="121" t="s">
        <v>107</v>
      </c>
      <c r="AE6" s="121" t="s">
        <v>108</v>
      </c>
      <c r="AF6" s="121" t="s">
        <v>123</v>
      </c>
      <c r="AG6" s="121" t="s">
        <v>122</v>
      </c>
      <c r="AH6" s="121" t="s">
        <v>107</v>
      </c>
      <c r="AI6" s="121" t="s">
        <v>108</v>
      </c>
      <c r="AJ6" s="121" t="s">
        <v>123</v>
      </c>
      <c r="AK6" s="121" t="s">
        <v>122</v>
      </c>
      <c r="AL6" s="121" t="s">
        <v>107</v>
      </c>
      <c r="AM6" s="121" t="s">
        <v>108</v>
      </c>
      <c r="AN6" s="121" t="s">
        <v>122</v>
      </c>
      <c r="AO6" s="121" t="s">
        <v>123</v>
      </c>
      <c r="AP6" s="121" t="s">
        <v>122</v>
      </c>
      <c r="AQ6" s="121" t="s">
        <v>107</v>
      </c>
      <c r="AR6" s="121" t="s">
        <v>108</v>
      </c>
      <c r="AS6" s="121" t="s">
        <v>122</v>
      </c>
      <c r="AT6" s="121" t="s">
        <v>107</v>
      </c>
      <c r="AU6" s="121" t="s">
        <v>108</v>
      </c>
      <c r="AV6" s="121" t="s">
        <v>123</v>
      </c>
      <c r="AW6" s="121" t="s">
        <v>122</v>
      </c>
      <c r="AX6" s="121" t="s">
        <v>107</v>
      </c>
      <c r="AY6" s="121" t="s">
        <v>108</v>
      </c>
      <c r="AZ6" s="121" t="s">
        <v>123</v>
      </c>
      <c r="BA6" s="39"/>
      <c r="BB6" s="44"/>
      <c r="BC6" s="44"/>
    </row>
    <row r="7" spans="1:55" ht="84.75" customHeight="1">
      <c r="A7" s="149"/>
      <c r="B7" s="149"/>
      <c r="C7" s="149"/>
      <c r="D7" s="135"/>
      <c r="E7" s="135"/>
      <c r="F7" s="122"/>
      <c r="G7" s="122"/>
      <c r="H7" s="122"/>
      <c r="I7" s="135"/>
      <c r="J7" s="122"/>
      <c r="K7" s="122"/>
      <c r="L7" s="122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65"/>
      <c r="X7" s="165"/>
      <c r="Y7" s="165"/>
      <c r="Z7" s="165"/>
      <c r="AA7" s="165"/>
      <c r="AB7" s="165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39"/>
      <c r="BB7" s="44"/>
      <c r="BC7" s="44"/>
    </row>
    <row r="8" spans="1:59" s="1" customFormat="1" ht="15.75">
      <c r="A8" s="167" t="s">
        <v>21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67"/>
      <c r="BB8" s="44"/>
      <c r="BC8" s="44"/>
      <c r="BD8" s="7"/>
      <c r="BE8" s="7"/>
      <c r="BF8" s="7"/>
      <c r="BG8" s="7"/>
    </row>
    <row r="9" spans="1:55" s="10" customFormat="1" ht="14.25" thickBot="1">
      <c r="A9" s="145" t="s">
        <v>59</v>
      </c>
      <c r="B9" s="146"/>
      <c r="C9" s="146"/>
      <c r="D9" s="72"/>
      <c r="E9" s="73"/>
      <c r="F9" s="73"/>
      <c r="G9" s="73"/>
      <c r="H9" s="70"/>
      <c r="I9" s="63">
        <v>25</v>
      </c>
      <c r="J9" s="63">
        <v>3</v>
      </c>
      <c r="K9" s="63">
        <v>3</v>
      </c>
      <c r="L9" s="63">
        <f>I9-J9-K9</f>
        <v>19</v>
      </c>
      <c r="M9" s="70"/>
      <c r="N9" s="70"/>
      <c r="O9" s="70"/>
      <c r="P9" s="70"/>
      <c r="Q9" s="70"/>
      <c r="R9" s="63"/>
      <c r="S9" s="63"/>
      <c r="T9" s="63"/>
      <c r="U9" s="63">
        <v>3</v>
      </c>
      <c r="V9" s="63">
        <f>I9-U9</f>
        <v>22</v>
      </c>
      <c r="W9" s="63"/>
      <c r="X9" s="63"/>
      <c r="Y9" s="63">
        <v>23</v>
      </c>
      <c r="Z9" s="63"/>
      <c r="AA9" s="63">
        <v>2</v>
      </c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>
        <v>48.11</v>
      </c>
      <c r="AT9" s="63">
        <v>3</v>
      </c>
      <c r="AU9" s="63"/>
      <c r="AV9" s="74"/>
      <c r="AW9" s="75">
        <v>57.53</v>
      </c>
      <c r="AX9" s="76">
        <v>20</v>
      </c>
      <c r="AY9" s="63">
        <v>2</v>
      </c>
      <c r="AZ9" s="63"/>
      <c r="BA9" s="40">
        <v>140</v>
      </c>
      <c r="BB9" s="43">
        <v>3</v>
      </c>
      <c r="BC9" s="43">
        <f>BA9/BB9</f>
        <v>46.666666666666664</v>
      </c>
    </row>
    <row r="10" spans="1:55" s="10" customFormat="1" ht="18" customHeight="1" thickBot="1">
      <c r="A10" s="143" t="s">
        <v>11</v>
      </c>
      <c r="B10" s="147"/>
      <c r="C10" s="147"/>
      <c r="D10" s="41"/>
      <c r="E10" s="42"/>
      <c r="F10" s="42"/>
      <c r="G10" s="42"/>
      <c r="H10" s="39"/>
      <c r="I10" s="40">
        <v>25</v>
      </c>
      <c r="J10" s="40">
        <v>3</v>
      </c>
      <c r="K10" s="40">
        <v>4</v>
      </c>
      <c r="L10" s="40">
        <v>15</v>
      </c>
      <c r="M10" s="39"/>
      <c r="N10" s="39"/>
      <c r="O10" s="39"/>
      <c r="P10" s="39"/>
      <c r="Q10" s="39"/>
      <c r="R10" s="40"/>
      <c r="S10" s="40"/>
      <c r="T10" s="40"/>
      <c r="U10" s="40">
        <v>3</v>
      </c>
      <c r="V10" s="40">
        <f>I10-U10</f>
        <v>22</v>
      </c>
      <c r="W10" s="40"/>
      <c r="X10" s="40"/>
      <c r="Y10" s="40">
        <v>18</v>
      </c>
      <c r="Z10" s="40"/>
      <c r="AA10" s="40">
        <v>7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>
        <v>48.33</v>
      </c>
      <c r="AT10" s="40"/>
      <c r="AU10" s="40"/>
      <c r="AV10" s="57">
        <v>3</v>
      </c>
      <c r="AW10" s="62">
        <v>59.61</v>
      </c>
      <c r="AX10" s="58"/>
      <c r="AY10" s="40">
        <v>9</v>
      </c>
      <c r="AZ10" s="40">
        <v>13</v>
      </c>
      <c r="BA10" s="40">
        <v>131</v>
      </c>
      <c r="BB10" s="43">
        <v>3</v>
      </c>
      <c r="BC10" s="43">
        <f>BA10/BB10</f>
        <v>43.666666666666664</v>
      </c>
    </row>
    <row r="11" spans="1:55" s="16" customFormat="1" ht="18" customHeight="1">
      <c r="A11" s="143" t="s">
        <v>18</v>
      </c>
      <c r="B11" s="143"/>
      <c r="C11" s="143"/>
      <c r="D11" s="40"/>
      <c r="E11" s="42"/>
      <c r="F11" s="42"/>
      <c r="G11" s="42"/>
      <c r="H11" s="39"/>
      <c r="I11" s="40">
        <f>SUM(I9:I10)</f>
        <v>50</v>
      </c>
      <c r="J11" s="40">
        <f>SUM(J9:J10)</f>
        <v>6</v>
      </c>
      <c r="K11" s="40">
        <f>SUM(K9:K10)</f>
        <v>7</v>
      </c>
      <c r="L11" s="40">
        <f>SUM(L9:L10)</f>
        <v>34</v>
      </c>
      <c r="M11" s="39"/>
      <c r="N11" s="39"/>
      <c r="O11" s="39"/>
      <c r="P11" s="39"/>
      <c r="Q11" s="39"/>
      <c r="R11" s="40"/>
      <c r="S11" s="40"/>
      <c r="T11" s="40"/>
      <c r="U11" s="40">
        <f>U9+U10</f>
        <v>6</v>
      </c>
      <c r="V11" s="40">
        <f>V9+V10</f>
        <v>44</v>
      </c>
      <c r="W11" s="40"/>
      <c r="X11" s="40"/>
      <c r="Y11" s="40">
        <f>SUM(Y9:Y10)</f>
        <v>41</v>
      </c>
      <c r="Z11" s="40"/>
      <c r="AA11" s="40">
        <f>SUM(AA9:AA10)</f>
        <v>9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>
        <v>48.22</v>
      </c>
      <c r="AT11" s="40">
        <f>AT9+AT10</f>
        <v>3</v>
      </c>
      <c r="AU11" s="40"/>
      <c r="AV11" s="40">
        <f>AV9+AV10</f>
        <v>3</v>
      </c>
      <c r="AW11" s="63"/>
      <c r="AX11" s="40">
        <f>AX9+AX10</f>
        <v>20</v>
      </c>
      <c r="AY11" s="40">
        <f>AY9+AY10</f>
        <v>11</v>
      </c>
      <c r="AZ11" s="40">
        <f>AZ9+AZ10</f>
        <v>13</v>
      </c>
      <c r="BA11" s="40">
        <v>131</v>
      </c>
      <c r="BB11" s="43">
        <v>3</v>
      </c>
      <c r="BC11" s="43">
        <f>BA11/BB11</f>
        <v>43.666666666666664</v>
      </c>
    </row>
    <row r="12" spans="1:55" s="7" customFormat="1" ht="15.75">
      <c r="A12" s="167" t="s">
        <v>58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67"/>
      <c r="BB12" s="44"/>
      <c r="BC12" s="44"/>
    </row>
    <row r="13" spans="1:55" s="10" customFormat="1" ht="13.5" customHeight="1">
      <c r="A13" s="143" t="s">
        <v>25</v>
      </c>
      <c r="B13" s="147"/>
      <c r="C13" s="147"/>
      <c r="D13" s="41"/>
      <c r="E13" s="40">
        <v>25</v>
      </c>
      <c r="F13" s="40">
        <v>3</v>
      </c>
      <c r="G13" s="40">
        <v>4</v>
      </c>
      <c r="H13" s="40">
        <f aca="true" t="shared" si="0" ref="H13:H20">E13-F13-G13</f>
        <v>18</v>
      </c>
      <c r="I13" s="40"/>
      <c r="J13" s="40"/>
      <c r="K13" s="40"/>
      <c r="L13" s="40"/>
      <c r="M13" s="40">
        <v>2</v>
      </c>
      <c r="N13" s="38"/>
      <c r="O13" s="40">
        <v>1</v>
      </c>
      <c r="P13" s="40">
        <v>4</v>
      </c>
      <c r="Q13" s="40">
        <f>E13-M13-N13-O13-P13</f>
        <v>18</v>
      </c>
      <c r="R13" s="40"/>
      <c r="S13" s="40"/>
      <c r="T13" s="40"/>
      <c r="U13" s="40"/>
      <c r="V13" s="40"/>
      <c r="W13" s="40"/>
      <c r="X13" s="40"/>
      <c r="Y13" s="40">
        <v>23</v>
      </c>
      <c r="Z13" s="40">
        <v>1</v>
      </c>
      <c r="AA13" s="40">
        <v>1</v>
      </c>
      <c r="AB13" s="40"/>
      <c r="AC13" s="40">
        <v>72.78</v>
      </c>
      <c r="AD13" s="40">
        <v>3</v>
      </c>
      <c r="AE13" s="40"/>
      <c r="AF13" s="40"/>
      <c r="AG13" s="40">
        <v>74.75</v>
      </c>
      <c r="AH13" s="40">
        <v>4</v>
      </c>
      <c r="AI13" s="40"/>
      <c r="AJ13" s="40"/>
      <c r="AK13" s="40">
        <v>74.2</v>
      </c>
      <c r="AL13" s="40">
        <v>17</v>
      </c>
      <c r="AM13" s="40">
        <v>1</v>
      </c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>
        <v>180</v>
      </c>
      <c r="BB13" s="43">
        <v>3</v>
      </c>
      <c r="BC13" s="43">
        <f aca="true" t="shared" si="1" ref="BC13:BC27">BA13/BB13</f>
        <v>60</v>
      </c>
    </row>
    <row r="14" spans="1:55" s="10" customFormat="1" ht="13.5" customHeight="1">
      <c r="A14" s="143" t="s">
        <v>36</v>
      </c>
      <c r="B14" s="147"/>
      <c r="C14" s="147"/>
      <c r="D14" s="41"/>
      <c r="E14" s="40">
        <v>25</v>
      </c>
      <c r="F14" s="40">
        <v>3</v>
      </c>
      <c r="G14" s="40">
        <v>3</v>
      </c>
      <c r="H14" s="40">
        <f t="shared" si="0"/>
        <v>19</v>
      </c>
      <c r="I14" s="40"/>
      <c r="J14" s="40"/>
      <c r="K14" s="40"/>
      <c r="L14" s="40"/>
      <c r="M14" s="40">
        <v>2</v>
      </c>
      <c r="N14" s="38">
        <v>1</v>
      </c>
      <c r="O14" s="38"/>
      <c r="P14" s="40">
        <v>3</v>
      </c>
      <c r="Q14" s="40">
        <f aca="true" t="shared" si="2" ref="Q14:Q26">E14-M14-N14-O14-P14</f>
        <v>19</v>
      </c>
      <c r="R14" s="40"/>
      <c r="S14" s="40"/>
      <c r="T14" s="40"/>
      <c r="U14" s="40"/>
      <c r="V14" s="40"/>
      <c r="W14" s="40"/>
      <c r="X14" s="40"/>
      <c r="Y14" s="40">
        <v>24</v>
      </c>
      <c r="Z14" s="40"/>
      <c r="AA14" s="40">
        <v>1</v>
      </c>
      <c r="AB14" s="40"/>
      <c r="AC14" s="40">
        <v>77.67</v>
      </c>
      <c r="AD14" s="40">
        <v>2</v>
      </c>
      <c r="AE14" s="40">
        <v>1</v>
      </c>
      <c r="AF14" s="40"/>
      <c r="AG14" s="40">
        <v>69.44</v>
      </c>
      <c r="AH14" s="40">
        <v>3</v>
      </c>
      <c r="AI14" s="40"/>
      <c r="AJ14" s="40"/>
      <c r="AK14" s="40">
        <v>76.39</v>
      </c>
      <c r="AL14" s="40">
        <v>19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>
        <v>210</v>
      </c>
      <c r="BB14" s="43">
        <v>3</v>
      </c>
      <c r="BC14" s="43">
        <f t="shared" si="1"/>
        <v>70</v>
      </c>
    </row>
    <row r="15" spans="1:55" s="10" customFormat="1" ht="13.5" customHeight="1">
      <c r="A15" s="143" t="s">
        <v>37</v>
      </c>
      <c r="B15" s="147"/>
      <c r="C15" s="147"/>
      <c r="D15" s="41"/>
      <c r="E15" s="40">
        <v>26</v>
      </c>
      <c r="F15" s="40">
        <v>3</v>
      </c>
      <c r="G15" s="40">
        <v>4</v>
      </c>
      <c r="H15" s="40">
        <f>E15-F15-G15</f>
        <v>19</v>
      </c>
      <c r="I15" s="40"/>
      <c r="J15" s="40"/>
      <c r="K15" s="40"/>
      <c r="L15" s="40"/>
      <c r="M15" s="40">
        <v>2</v>
      </c>
      <c r="N15" s="40"/>
      <c r="O15" s="40"/>
      <c r="P15" s="40">
        <v>4</v>
      </c>
      <c r="Q15" s="40">
        <f t="shared" si="2"/>
        <v>20</v>
      </c>
      <c r="R15" s="40"/>
      <c r="S15" s="40"/>
      <c r="T15" s="40"/>
      <c r="U15" s="40"/>
      <c r="V15" s="40"/>
      <c r="W15" s="40"/>
      <c r="X15" s="40"/>
      <c r="Y15" s="40">
        <v>26</v>
      </c>
      <c r="Z15" s="40"/>
      <c r="AA15" s="40"/>
      <c r="AB15" s="40"/>
      <c r="AC15" s="40">
        <v>57.33</v>
      </c>
      <c r="AD15" s="40">
        <v>2</v>
      </c>
      <c r="AE15" s="40"/>
      <c r="AF15" s="40"/>
      <c r="AG15" s="40">
        <v>60.67</v>
      </c>
      <c r="AH15" s="40">
        <v>4</v>
      </c>
      <c r="AI15" s="40"/>
      <c r="AJ15" s="40"/>
      <c r="AK15" s="40">
        <v>68.72</v>
      </c>
      <c r="AL15" s="40">
        <v>20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>
        <v>175</v>
      </c>
      <c r="BB15" s="43">
        <v>3</v>
      </c>
      <c r="BC15" s="43">
        <f t="shared" si="1"/>
        <v>58.333333333333336</v>
      </c>
    </row>
    <row r="16" spans="1:55" s="10" customFormat="1" ht="13.5">
      <c r="A16" s="143" t="s">
        <v>38</v>
      </c>
      <c r="B16" s="147"/>
      <c r="C16" s="147"/>
      <c r="D16" s="41"/>
      <c r="E16" s="40">
        <v>25</v>
      </c>
      <c r="F16" s="40">
        <v>3</v>
      </c>
      <c r="G16" s="40">
        <v>4</v>
      </c>
      <c r="H16" s="40">
        <f>E16-F16-G16</f>
        <v>18</v>
      </c>
      <c r="I16" s="40"/>
      <c r="J16" s="40"/>
      <c r="K16" s="40"/>
      <c r="L16" s="40"/>
      <c r="M16" s="40">
        <v>1</v>
      </c>
      <c r="N16" s="40"/>
      <c r="O16" s="40"/>
      <c r="P16" s="40">
        <v>4</v>
      </c>
      <c r="Q16" s="40">
        <f t="shared" si="2"/>
        <v>20</v>
      </c>
      <c r="R16" s="40"/>
      <c r="S16" s="40"/>
      <c r="T16" s="40"/>
      <c r="U16" s="40"/>
      <c r="V16" s="40"/>
      <c r="W16" s="40"/>
      <c r="X16" s="40"/>
      <c r="Y16" s="40">
        <v>25</v>
      </c>
      <c r="Z16" s="40"/>
      <c r="AA16" s="40"/>
      <c r="AB16" s="40"/>
      <c r="AC16" s="40">
        <v>52.33</v>
      </c>
      <c r="AD16" s="40">
        <v>1</v>
      </c>
      <c r="AE16" s="40"/>
      <c r="AF16" s="40"/>
      <c r="AG16" s="40">
        <v>55</v>
      </c>
      <c r="AH16" s="40">
        <v>4</v>
      </c>
      <c r="AI16" s="40"/>
      <c r="AJ16" s="40"/>
      <c r="AK16" s="40">
        <v>63.55</v>
      </c>
      <c r="AL16" s="40">
        <v>20</v>
      </c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>
        <v>151</v>
      </c>
      <c r="BB16" s="43">
        <v>3</v>
      </c>
      <c r="BC16" s="43">
        <f t="shared" si="1"/>
        <v>50.333333333333336</v>
      </c>
    </row>
    <row r="17" spans="1:55" s="10" customFormat="1" ht="27" customHeight="1">
      <c r="A17" s="143" t="s">
        <v>45</v>
      </c>
      <c r="B17" s="147"/>
      <c r="C17" s="147"/>
      <c r="D17" s="41"/>
      <c r="E17" s="40">
        <v>25</v>
      </c>
      <c r="F17" s="40">
        <v>3</v>
      </c>
      <c r="G17" s="40">
        <v>4</v>
      </c>
      <c r="H17" s="40">
        <f t="shared" si="0"/>
        <v>18</v>
      </c>
      <c r="I17" s="40"/>
      <c r="J17" s="40"/>
      <c r="K17" s="40"/>
      <c r="L17" s="40"/>
      <c r="M17" s="38">
        <v>2</v>
      </c>
      <c r="N17" s="40">
        <v>1</v>
      </c>
      <c r="O17" s="40"/>
      <c r="P17" s="40">
        <v>4</v>
      </c>
      <c r="Q17" s="40">
        <f t="shared" si="2"/>
        <v>18</v>
      </c>
      <c r="R17" s="40"/>
      <c r="S17" s="40"/>
      <c r="T17" s="40"/>
      <c r="U17" s="40"/>
      <c r="V17" s="40"/>
      <c r="W17" s="40"/>
      <c r="X17" s="40"/>
      <c r="Y17" s="40">
        <v>24</v>
      </c>
      <c r="Z17" s="40"/>
      <c r="AA17" s="40">
        <v>1</v>
      </c>
      <c r="AB17" s="40"/>
      <c r="AC17" s="40">
        <v>59.5</v>
      </c>
      <c r="AD17" s="40">
        <v>2</v>
      </c>
      <c r="AE17" s="40">
        <v>1</v>
      </c>
      <c r="AF17" s="40"/>
      <c r="AG17" s="40">
        <v>57.17</v>
      </c>
      <c r="AH17" s="40">
        <v>4</v>
      </c>
      <c r="AI17" s="40"/>
      <c r="AJ17" s="40"/>
      <c r="AK17" s="40">
        <v>69.46</v>
      </c>
      <c r="AL17" s="40">
        <v>18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>
        <v>158</v>
      </c>
      <c r="BB17" s="43">
        <v>3</v>
      </c>
      <c r="BC17" s="43">
        <f t="shared" si="1"/>
        <v>52.666666666666664</v>
      </c>
    </row>
    <row r="18" spans="1:55" s="10" customFormat="1" ht="28.5" customHeight="1">
      <c r="A18" s="143" t="s">
        <v>42</v>
      </c>
      <c r="B18" s="147"/>
      <c r="C18" s="147"/>
      <c r="D18" s="41"/>
      <c r="E18" s="40">
        <v>25</v>
      </c>
      <c r="F18" s="40">
        <v>3</v>
      </c>
      <c r="G18" s="40">
        <v>4</v>
      </c>
      <c r="H18" s="40">
        <f t="shared" si="0"/>
        <v>18</v>
      </c>
      <c r="I18" s="40"/>
      <c r="J18" s="40"/>
      <c r="K18" s="40"/>
      <c r="L18" s="40"/>
      <c r="M18" s="40"/>
      <c r="N18" s="40"/>
      <c r="O18" s="40"/>
      <c r="P18" s="40">
        <v>3</v>
      </c>
      <c r="Q18" s="40">
        <f t="shared" si="2"/>
        <v>22</v>
      </c>
      <c r="R18" s="40"/>
      <c r="S18" s="40"/>
      <c r="T18" s="40"/>
      <c r="U18" s="40"/>
      <c r="V18" s="40"/>
      <c r="W18" s="40"/>
      <c r="X18" s="40"/>
      <c r="Y18" s="40">
        <v>25</v>
      </c>
      <c r="Z18" s="40"/>
      <c r="AA18" s="40"/>
      <c r="AB18" s="40"/>
      <c r="AC18" s="40"/>
      <c r="AD18" s="40"/>
      <c r="AE18" s="40"/>
      <c r="AF18" s="40"/>
      <c r="AG18" s="40">
        <v>59.33</v>
      </c>
      <c r="AH18" s="40">
        <v>3</v>
      </c>
      <c r="AI18" s="40"/>
      <c r="AJ18" s="40"/>
      <c r="AK18" s="40">
        <v>71.36</v>
      </c>
      <c r="AL18" s="40">
        <v>22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>
        <v>159</v>
      </c>
      <c r="BB18" s="43">
        <v>3</v>
      </c>
      <c r="BC18" s="43">
        <f t="shared" si="1"/>
        <v>53</v>
      </c>
    </row>
    <row r="19" spans="1:55" s="10" customFormat="1" ht="15.75" customHeight="1">
      <c r="A19" s="143" t="s">
        <v>26</v>
      </c>
      <c r="B19" s="147"/>
      <c r="C19" s="147"/>
      <c r="D19" s="41"/>
      <c r="E19" s="40">
        <v>25</v>
      </c>
      <c r="F19" s="40">
        <v>3</v>
      </c>
      <c r="G19" s="40">
        <v>3</v>
      </c>
      <c r="H19" s="40">
        <f t="shared" si="0"/>
        <v>19</v>
      </c>
      <c r="I19" s="40"/>
      <c r="J19" s="40"/>
      <c r="K19" s="40"/>
      <c r="L19" s="40"/>
      <c r="M19" s="40"/>
      <c r="N19" s="40"/>
      <c r="O19" s="40"/>
      <c r="P19" s="40">
        <v>2</v>
      </c>
      <c r="Q19" s="40">
        <f t="shared" si="2"/>
        <v>23</v>
      </c>
      <c r="R19" s="40"/>
      <c r="S19" s="40"/>
      <c r="T19" s="40"/>
      <c r="U19" s="40"/>
      <c r="V19" s="40"/>
      <c r="W19" s="40"/>
      <c r="X19" s="40"/>
      <c r="Y19" s="40">
        <v>24</v>
      </c>
      <c r="Z19" s="40">
        <v>1</v>
      </c>
      <c r="AA19" s="40"/>
      <c r="AB19" s="40"/>
      <c r="AC19" s="40"/>
      <c r="AD19" s="40"/>
      <c r="AE19" s="40"/>
      <c r="AF19" s="40"/>
      <c r="AG19" s="40">
        <v>53.5</v>
      </c>
      <c r="AH19" s="40">
        <v>2</v>
      </c>
      <c r="AI19" s="40"/>
      <c r="AJ19" s="40"/>
      <c r="AK19" s="40">
        <v>63.62</v>
      </c>
      <c r="AL19" s="40">
        <v>22</v>
      </c>
      <c r="AM19" s="40">
        <v>1</v>
      </c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>
        <v>160</v>
      </c>
      <c r="BB19" s="43">
        <v>3</v>
      </c>
      <c r="BC19" s="43">
        <f t="shared" si="1"/>
        <v>53.333333333333336</v>
      </c>
    </row>
    <row r="20" spans="1:55" s="10" customFormat="1" ht="27.75" customHeight="1">
      <c r="A20" s="143" t="s">
        <v>43</v>
      </c>
      <c r="B20" s="147"/>
      <c r="C20" s="147"/>
      <c r="D20" s="40">
        <v>1</v>
      </c>
      <c r="E20" s="40">
        <v>24</v>
      </c>
      <c r="F20" s="40">
        <v>3</v>
      </c>
      <c r="G20" s="40">
        <v>4</v>
      </c>
      <c r="H20" s="40">
        <f t="shared" si="0"/>
        <v>17</v>
      </c>
      <c r="I20" s="40"/>
      <c r="J20" s="40"/>
      <c r="K20" s="40"/>
      <c r="L20" s="40"/>
      <c r="M20" s="38">
        <v>2</v>
      </c>
      <c r="N20" s="40"/>
      <c r="O20" s="40"/>
      <c r="P20" s="40">
        <v>4</v>
      </c>
      <c r="Q20" s="40">
        <f t="shared" si="2"/>
        <v>18</v>
      </c>
      <c r="R20" s="40"/>
      <c r="S20" s="40"/>
      <c r="T20" s="40"/>
      <c r="U20" s="40"/>
      <c r="V20" s="40"/>
      <c r="W20" s="40"/>
      <c r="X20" s="40"/>
      <c r="Y20" s="40">
        <v>23</v>
      </c>
      <c r="Z20" s="40"/>
      <c r="AA20" s="40">
        <v>2</v>
      </c>
      <c r="AB20" s="40"/>
      <c r="AC20" s="40">
        <v>46.33</v>
      </c>
      <c r="AD20" s="40"/>
      <c r="AE20" s="40">
        <v>1</v>
      </c>
      <c r="AF20" s="40">
        <v>1</v>
      </c>
      <c r="AG20" s="40">
        <v>61.83</v>
      </c>
      <c r="AH20" s="40"/>
      <c r="AI20" s="40"/>
      <c r="AJ20" s="40">
        <v>4</v>
      </c>
      <c r="AK20" s="40"/>
      <c r="AL20" s="40"/>
      <c r="AM20" s="40">
        <v>1</v>
      </c>
      <c r="AN20" s="40">
        <v>62.06</v>
      </c>
      <c r="AO20" s="40">
        <v>18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>
        <v>139</v>
      </c>
      <c r="BB20" s="43">
        <v>3</v>
      </c>
      <c r="BC20" s="43">
        <f t="shared" si="1"/>
        <v>46.333333333333336</v>
      </c>
    </row>
    <row r="21" spans="1:55" s="17" customFormat="1" ht="18.75" customHeight="1">
      <c r="A21" s="143" t="s">
        <v>27</v>
      </c>
      <c r="B21" s="155"/>
      <c r="C21" s="155"/>
      <c r="D21" s="80"/>
      <c r="E21" s="40"/>
      <c r="F21" s="40"/>
      <c r="G21" s="40"/>
      <c r="H21" s="40"/>
      <c r="I21" s="40">
        <v>25</v>
      </c>
      <c r="J21" s="40">
        <v>3</v>
      </c>
      <c r="K21" s="40">
        <v>3</v>
      </c>
      <c r="L21" s="40">
        <f>I21-J21-K21</f>
        <v>19</v>
      </c>
      <c r="M21" s="40"/>
      <c r="N21" s="40"/>
      <c r="O21" s="40"/>
      <c r="P21" s="40"/>
      <c r="Q21" s="40"/>
      <c r="R21" s="40"/>
      <c r="S21" s="40"/>
      <c r="T21" s="40"/>
      <c r="U21" s="40">
        <v>3</v>
      </c>
      <c r="V21" s="40">
        <f>I21-U21</f>
        <v>22</v>
      </c>
      <c r="W21" s="40"/>
      <c r="X21" s="40"/>
      <c r="Y21" s="40">
        <v>25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>
        <v>54.89</v>
      </c>
      <c r="AT21" s="40">
        <v>3</v>
      </c>
      <c r="AU21" s="40"/>
      <c r="AV21" s="40"/>
      <c r="AW21" s="40">
        <v>57.62</v>
      </c>
      <c r="AX21" s="40">
        <v>22</v>
      </c>
      <c r="AY21" s="40"/>
      <c r="AZ21" s="40"/>
      <c r="BA21" s="40">
        <v>149</v>
      </c>
      <c r="BB21" s="44">
        <v>3</v>
      </c>
      <c r="BC21" s="44">
        <f t="shared" si="1"/>
        <v>49.666666666666664</v>
      </c>
    </row>
    <row r="22" spans="1:55" s="10" customFormat="1" ht="17.25" customHeight="1">
      <c r="A22" s="143" t="s">
        <v>28</v>
      </c>
      <c r="B22" s="147"/>
      <c r="C22" s="147"/>
      <c r="D22" s="41"/>
      <c r="E22" s="40">
        <v>35</v>
      </c>
      <c r="F22" s="40">
        <v>4</v>
      </c>
      <c r="G22" s="40">
        <v>5</v>
      </c>
      <c r="H22" s="40">
        <f aca="true" t="shared" si="3" ref="H22:H27">E22-F22-G22</f>
        <v>26</v>
      </c>
      <c r="I22" s="40"/>
      <c r="J22" s="40"/>
      <c r="K22" s="40"/>
      <c r="L22" s="40"/>
      <c r="M22" s="40">
        <v>1</v>
      </c>
      <c r="N22" s="38"/>
      <c r="O22" s="38"/>
      <c r="P22" s="40">
        <v>5</v>
      </c>
      <c r="Q22" s="40">
        <f t="shared" si="2"/>
        <v>29</v>
      </c>
      <c r="R22" s="40"/>
      <c r="S22" s="40"/>
      <c r="T22" s="40"/>
      <c r="U22" s="40"/>
      <c r="V22" s="40"/>
      <c r="W22" s="40"/>
      <c r="X22" s="40"/>
      <c r="Y22" s="40">
        <v>35</v>
      </c>
      <c r="Z22" s="40"/>
      <c r="AA22" s="40"/>
      <c r="AB22" s="40"/>
      <c r="AC22" s="40">
        <v>55.33</v>
      </c>
      <c r="AD22" s="40">
        <v>1</v>
      </c>
      <c r="AE22" s="40"/>
      <c r="AF22" s="40"/>
      <c r="AG22" s="40">
        <v>77.13</v>
      </c>
      <c r="AH22" s="40">
        <v>5</v>
      </c>
      <c r="AI22" s="40"/>
      <c r="AJ22" s="40"/>
      <c r="AK22" s="40">
        <v>82.88</v>
      </c>
      <c r="AL22" s="40">
        <v>29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>
        <v>166</v>
      </c>
      <c r="BB22" s="43">
        <v>3</v>
      </c>
      <c r="BC22" s="43">
        <f t="shared" si="1"/>
        <v>55.333333333333336</v>
      </c>
    </row>
    <row r="23" spans="1:55" s="7" customFormat="1" ht="18.75" customHeight="1">
      <c r="A23" s="143" t="s">
        <v>29</v>
      </c>
      <c r="B23" s="147"/>
      <c r="C23" s="147"/>
      <c r="D23" s="41"/>
      <c r="E23" s="40">
        <v>20</v>
      </c>
      <c r="F23" s="40">
        <v>2</v>
      </c>
      <c r="G23" s="40">
        <v>3</v>
      </c>
      <c r="H23" s="40">
        <f t="shared" si="3"/>
        <v>15</v>
      </c>
      <c r="I23" s="40"/>
      <c r="J23" s="40"/>
      <c r="K23" s="40"/>
      <c r="L23" s="40"/>
      <c r="M23" s="40"/>
      <c r="N23" s="40"/>
      <c r="O23" s="40"/>
      <c r="P23" s="40">
        <v>3</v>
      </c>
      <c r="Q23" s="40">
        <f t="shared" si="2"/>
        <v>17</v>
      </c>
      <c r="R23" s="40"/>
      <c r="S23" s="40"/>
      <c r="T23" s="40"/>
      <c r="U23" s="40"/>
      <c r="V23" s="40"/>
      <c r="W23" s="40"/>
      <c r="X23" s="40"/>
      <c r="Y23" s="40">
        <v>20</v>
      </c>
      <c r="Z23" s="40"/>
      <c r="AA23" s="40"/>
      <c r="AB23" s="40"/>
      <c r="AC23" s="44"/>
      <c r="AD23" s="44"/>
      <c r="AE23" s="40"/>
      <c r="AF23" s="40"/>
      <c r="AG23" s="40">
        <v>61.89</v>
      </c>
      <c r="AH23" s="40">
        <v>3</v>
      </c>
      <c r="AI23" s="40"/>
      <c r="AJ23" s="40"/>
      <c r="AK23" s="40">
        <v>76.67</v>
      </c>
      <c r="AL23" s="40">
        <v>17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>
        <v>149</v>
      </c>
      <c r="BB23" s="44">
        <v>3</v>
      </c>
      <c r="BC23" s="44">
        <f t="shared" si="1"/>
        <v>49.666666666666664</v>
      </c>
    </row>
    <row r="24" spans="1:59" s="4" customFormat="1" ht="18" customHeight="1">
      <c r="A24" s="143" t="s">
        <v>30</v>
      </c>
      <c r="B24" s="147"/>
      <c r="C24" s="147"/>
      <c r="D24" s="41"/>
      <c r="E24" s="40">
        <v>20</v>
      </c>
      <c r="F24" s="40">
        <v>2</v>
      </c>
      <c r="G24" s="40">
        <v>3</v>
      </c>
      <c r="H24" s="40">
        <f t="shared" si="3"/>
        <v>15</v>
      </c>
      <c r="I24" s="40"/>
      <c r="J24" s="40"/>
      <c r="K24" s="40"/>
      <c r="L24" s="40"/>
      <c r="M24" s="40"/>
      <c r="N24" s="40"/>
      <c r="O24" s="40"/>
      <c r="P24" s="40">
        <v>1</v>
      </c>
      <c r="Q24" s="40">
        <f t="shared" si="2"/>
        <v>19</v>
      </c>
      <c r="R24" s="40"/>
      <c r="S24" s="40"/>
      <c r="T24" s="40"/>
      <c r="U24" s="40"/>
      <c r="V24" s="40"/>
      <c r="W24" s="40"/>
      <c r="X24" s="40"/>
      <c r="Y24" s="40">
        <v>19</v>
      </c>
      <c r="Z24" s="40"/>
      <c r="AA24" s="40">
        <v>1</v>
      </c>
      <c r="AB24" s="40"/>
      <c r="AC24" s="45"/>
      <c r="AD24" s="45"/>
      <c r="AE24" s="40"/>
      <c r="AF24" s="40"/>
      <c r="AG24" s="40">
        <v>79.67</v>
      </c>
      <c r="AH24" s="40">
        <v>1</v>
      </c>
      <c r="AI24" s="40"/>
      <c r="AJ24" s="40"/>
      <c r="AK24" s="40">
        <v>75.02</v>
      </c>
      <c r="AL24" s="40">
        <v>18</v>
      </c>
      <c r="AM24" s="40">
        <v>1</v>
      </c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>
        <v>215</v>
      </c>
      <c r="BB24" s="43">
        <v>3</v>
      </c>
      <c r="BC24" s="43">
        <f t="shared" si="1"/>
        <v>71.66666666666667</v>
      </c>
      <c r="BD24" s="10"/>
      <c r="BE24" s="10"/>
      <c r="BF24" s="10"/>
      <c r="BG24" s="10"/>
    </row>
    <row r="25" spans="1:59" s="4" customFormat="1" ht="30.75" customHeight="1">
      <c r="A25" s="143" t="s">
        <v>31</v>
      </c>
      <c r="B25" s="147"/>
      <c r="C25" s="147"/>
      <c r="D25" s="41"/>
      <c r="E25" s="40">
        <v>24</v>
      </c>
      <c r="F25" s="40">
        <v>3</v>
      </c>
      <c r="G25" s="40">
        <v>4</v>
      </c>
      <c r="H25" s="40">
        <f t="shared" si="3"/>
        <v>17</v>
      </c>
      <c r="I25" s="40"/>
      <c r="J25" s="40"/>
      <c r="K25" s="40"/>
      <c r="L25" s="40"/>
      <c r="M25" s="40">
        <v>2</v>
      </c>
      <c r="N25" s="40"/>
      <c r="O25" s="40"/>
      <c r="P25" s="40">
        <v>4</v>
      </c>
      <c r="Q25" s="40">
        <f t="shared" si="2"/>
        <v>18</v>
      </c>
      <c r="R25" s="40"/>
      <c r="S25" s="40"/>
      <c r="T25" s="40"/>
      <c r="U25" s="40"/>
      <c r="V25" s="40"/>
      <c r="W25" s="40"/>
      <c r="X25" s="40"/>
      <c r="Y25" s="40">
        <v>23</v>
      </c>
      <c r="Z25" s="40"/>
      <c r="AA25" s="40">
        <v>1</v>
      </c>
      <c r="AB25" s="40"/>
      <c r="AC25" s="40">
        <v>50.33</v>
      </c>
      <c r="AD25" s="40">
        <v>2</v>
      </c>
      <c r="AE25" s="40"/>
      <c r="AF25" s="40"/>
      <c r="AG25" s="40">
        <v>60.42</v>
      </c>
      <c r="AH25" s="40">
        <v>4</v>
      </c>
      <c r="AI25" s="40"/>
      <c r="AJ25" s="40"/>
      <c r="AK25" s="40">
        <v>64.54</v>
      </c>
      <c r="AL25" s="40">
        <v>17</v>
      </c>
      <c r="AM25" s="40">
        <v>1</v>
      </c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>
        <v>127</v>
      </c>
      <c r="BB25" s="43">
        <v>3</v>
      </c>
      <c r="BC25" s="43">
        <f t="shared" si="1"/>
        <v>42.333333333333336</v>
      </c>
      <c r="BD25" s="10"/>
      <c r="BE25" s="10"/>
      <c r="BF25" s="10"/>
      <c r="BG25" s="10"/>
    </row>
    <row r="26" spans="1:59" s="4" customFormat="1" ht="27.75" customHeight="1" thickBot="1">
      <c r="A26" s="143" t="s">
        <v>32</v>
      </c>
      <c r="B26" s="147"/>
      <c r="C26" s="147"/>
      <c r="D26" s="41"/>
      <c r="E26" s="40">
        <v>25</v>
      </c>
      <c r="F26" s="40">
        <v>3</v>
      </c>
      <c r="G26" s="40">
        <v>3</v>
      </c>
      <c r="H26" s="40">
        <f t="shared" si="3"/>
        <v>19</v>
      </c>
      <c r="I26" s="40"/>
      <c r="J26" s="40"/>
      <c r="K26" s="40"/>
      <c r="L26" s="40"/>
      <c r="M26" s="40">
        <v>2</v>
      </c>
      <c r="N26" s="40"/>
      <c r="O26" s="40"/>
      <c r="P26" s="40">
        <v>3</v>
      </c>
      <c r="Q26" s="40">
        <f t="shared" si="2"/>
        <v>20</v>
      </c>
      <c r="R26" s="40"/>
      <c r="S26" s="40"/>
      <c r="T26" s="40"/>
      <c r="U26" s="40"/>
      <c r="V26" s="40"/>
      <c r="W26" s="61"/>
      <c r="X26" s="61"/>
      <c r="Y26" s="61">
        <v>23</v>
      </c>
      <c r="Z26" s="61"/>
      <c r="AA26" s="61">
        <v>2</v>
      </c>
      <c r="AB26" s="61"/>
      <c r="AC26" s="61">
        <v>56.67</v>
      </c>
      <c r="AD26" s="40">
        <v>1</v>
      </c>
      <c r="AE26" s="40">
        <v>1</v>
      </c>
      <c r="AF26" s="40"/>
      <c r="AG26" s="61">
        <v>59.11</v>
      </c>
      <c r="AH26" s="40">
        <v>3</v>
      </c>
      <c r="AI26" s="40"/>
      <c r="AJ26" s="40"/>
      <c r="AK26" s="61">
        <v>62.81</v>
      </c>
      <c r="AL26" s="40">
        <v>19</v>
      </c>
      <c r="AM26" s="40">
        <v>1</v>
      </c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>
        <v>168</v>
      </c>
      <c r="BB26" s="43">
        <v>3</v>
      </c>
      <c r="BC26" s="43">
        <f t="shared" si="1"/>
        <v>56</v>
      </c>
      <c r="BD26" s="10"/>
      <c r="BE26" s="10"/>
      <c r="BF26" s="10"/>
      <c r="BG26" s="10"/>
    </row>
    <row r="27" spans="1:59" s="71" customFormat="1" ht="18" customHeight="1" thickBot="1">
      <c r="A27" s="143" t="s">
        <v>18</v>
      </c>
      <c r="B27" s="143"/>
      <c r="C27" s="143"/>
      <c r="D27" s="40">
        <v>1</v>
      </c>
      <c r="E27" s="40">
        <f>SUM(E13:E26)</f>
        <v>324</v>
      </c>
      <c r="F27" s="40">
        <f>SUM(F13:F26)</f>
        <v>38</v>
      </c>
      <c r="G27" s="40">
        <f>SUM(G13:G26)</f>
        <v>48</v>
      </c>
      <c r="H27" s="40">
        <f t="shared" si="3"/>
        <v>238</v>
      </c>
      <c r="I27" s="40">
        <f>SUM(I13:I26)</f>
        <v>25</v>
      </c>
      <c r="J27" s="40">
        <f>SUM(J13:J26)</f>
        <v>3</v>
      </c>
      <c r="K27" s="40">
        <f>SUM(K13:K26)</f>
        <v>3</v>
      </c>
      <c r="L27" s="40">
        <v>15</v>
      </c>
      <c r="M27" s="40">
        <f>SUM(M13:M26)</f>
        <v>16</v>
      </c>
      <c r="N27" s="40">
        <f>SUM(N13:N26)</f>
        <v>2</v>
      </c>
      <c r="O27" s="40">
        <f>SUM(O13:O26)</f>
        <v>1</v>
      </c>
      <c r="P27" s="40">
        <f>SUM(P13:P26)</f>
        <v>44</v>
      </c>
      <c r="Q27" s="40">
        <f aca="true" t="shared" si="4" ref="Q27:AA27">SUM(Q13:Q26)</f>
        <v>261</v>
      </c>
      <c r="R27" s="40"/>
      <c r="S27" s="40"/>
      <c r="T27" s="40"/>
      <c r="U27" s="40">
        <f t="shared" si="4"/>
        <v>3</v>
      </c>
      <c r="V27" s="40">
        <f t="shared" si="4"/>
        <v>22</v>
      </c>
      <c r="W27" s="40"/>
      <c r="X27" s="40"/>
      <c r="Y27" s="40">
        <f>SUM(Y13:Y26)</f>
        <v>339</v>
      </c>
      <c r="Z27" s="40">
        <f t="shared" si="4"/>
        <v>2</v>
      </c>
      <c r="AA27" s="40">
        <f t="shared" si="4"/>
        <v>9</v>
      </c>
      <c r="AB27" s="40"/>
      <c r="AC27" s="62">
        <v>62.31</v>
      </c>
      <c r="AD27" s="58">
        <f>SUM(AD13:AD26)</f>
        <v>14</v>
      </c>
      <c r="AE27" s="40">
        <f>SUM(AE13:AE26)</f>
        <v>4</v>
      </c>
      <c r="AF27" s="57">
        <f>SUM(AF13:AF26)</f>
        <v>1</v>
      </c>
      <c r="AG27" s="62">
        <v>63.84</v>
      </c>
      <c r="AH27" s="58">
        <f>SUM(AH13:AH26)</f>
        <v>40</v>
      </c>
      <c r="AI27" s="40"/>
      <c r="AJ27" s="57">
        <f>SUM(AJ13:AJ26)</f>
        <v>4</v>
      </c>
      <c r="AK27" s="62">
        <v>71.12</v>
      </c>
      <c r="AL27" s="58">
        <f>SUM(AL13:AL26)</f>
        <v>238</v>
      </c>
      <c r="AM27" s="40">
        <f>SUM(AM13:AM26)</f>
        <v>6</v>
      </c>
      <c r="AN27" s="40"/>
      <c r="AO27" s="40">
        <f>SUM(AO13:AO26)</f>
        <v>18</v>
      </c>
      <c r="AP27" s="40"/>
      <c r="AQ27" s="40"/>
      <c r="AR27" s="40"/>
      <c r="AS27" s="40"/>
      <c r="AT27" s="40">
        <f>SUM(AT13:AT26)</f>
        <v>3</v>
      </c>
      <c r="AU27" s="40"/>
      <c r="AV27" s="40"/>
      <c r="AW27" s="40"/>
      <c r="AX27" s="40">
        <f>SUM(AX13:AX26)</f>
        <v>22</v>
      </c>
      <c r="AY27" s="40"/>
      <c r="AZ27" s="40"/>
      <c r="BA27" s="40">
        <v>127</v>
      </c>
      <c r="BB27" s="43">
        <v>3</v>
      </c>
      <c r="BC27" s="43">
        <f t="shared" si="1"/>
        <v>42.333333333333336</v>
      </c>
      <c r="BD27" s="16"/>
      <c r="BE27" s="16"/>
      <c r="BF27" s="16"/>
      <c r="BG27" s="16"/>
    </row>
    <row r="28" spans="1:59" s="60" customFormat="1" ht="16.5" customHeight="1" thickBot="1">
      <c r="A28" s="141" t="s">
        <v>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52"/>
      <c r="X28" s="152"/>
      <c r="Y28" s="152"/>
      <c r="Z28" s="152"/>
      <c r="AA28" s="152"/>
      <c r="AB28" s="152"/>
      <c r="AC28" s="152"/>
      <c r="AD28" s="141"/>
      <c r="AE28" s="141"/>
      <c r="AF28" s="141"/>
      <c r="AG28" s="152"/>
      <c r="AH28" s="141"/>
      <c r="AI28" s="141"/>
      <c r="AJ28" s="141"/>
      <c r="AK28" s="142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46"/>
      <c r="BB28" s="44"/>
      <c r="BC28" s="44"/>
      <c r="BD28" s="55"/>
      <c r="BE28" s="55"/>
      <c r="BF28" s="55"/>
      <c r="BG28" s="55"/>
    </row>
    <row r="29" spans="1:59" s="18" customFormat="1" ht="16.5" customHeight="1" thickBot="1">
      <c r="A29" s="143" t="s">
        <v>2</v>
      </c>
      <c r="B29" s="143"/>
      <c r="C29" s="143"/>
      <c r="D29" s="40"/>
      <c r="E29" s="40">
        <v>32</v>
      </c>
      <c r="F29" s="40">
        <v>4</v>
      </c>
      <c r="G29" s="40">
        <v>4</v>
      </c>
      <c r="H29" s="40">
        <f>E29-F29-G29</f>
        <v>24</v>
      </c>
      <c r="I29" s="46"/>
      <c r="J29" s="46"/>
      <c r="K29" s="46"/>
      <c r="L29" s="46"/>
      <c r="M29" s="40">
        <v>1</v>
      </c>
      <c r="N29" s="40"/>
      <c r="O29" s="40">
        <v>1</v>
      </c>
      <c r="P29" s="40">
        <v>4</v>
      </c>
      <c r="Q29" s="40">
        <f>E29-M29-N29-O29-P29</f>
        <v>26</v>
      </c>
      <c r="R29" s="46"/>
      <c r="S29" s="46"/>
      <c r="T29" s="46"/>
      <c r="U29" s="46"/>
      <c r="V29" s="46"/>
      <c r="W29" s="46"/>
      <c r="X29" s="46"/>
      <c r="Y29" s="46">
        <v>30</v>
      </c>
      <c r="Z29" s="46"/>
      <c r="AA29" s="46">
        <v>2</v>
      </c>
      <c r="AB29" s="46"/>
      <c r="AC29" s="40">
        <v>53.67</v>
      </c>
      <c r="AD29" s="40">
        <v>1</v>
      </c>
      <c r="AE29" s="40">
        <v>1</v>
      </c>
      <c r="AF29" s="40"/>
      <c r="AG29" s="40">
        <v>56.25</v>
      </c>
      <c r="AH29" s="40">
        <v>4</v>
      </c>
      <c r="AI29" s="46"/>
      <c r="AJ29" s="81"/>
      <c r="AK29" s="62">
        <v>63.28</v>
      </c>
      <c r="AL29" s="58">
        <v>25</v>
      </c>
      <c r="AM29" s="40">
        <v>1</v>
      </c>
      <c r="AN29" s="40"/>
      <c r="AO29" s="46"/>
      <c r="AP29" s="46"/>
      <c r="AQ29" s="46"/>
      <c r="AR29" s="46"/>
      <c r="AS29" s="46"/>
      <c r="AT29" s="46"/>
      <c r="AU29" s="46"/>
      <c r="AV29" s="46"/>
      <c r="AW29" s="79"/>
      <c r="AX29" s="46"/>
      <c r="AY29" s="46"/>
      <c r="AZ29" s="46"/>
      <c r="BA29" s="46">
        <v>156</v>
      </c>
      <c r="BB29" s="44">
        <v>3</v>
      </c>
      <c r="BC29" s="44">
        <f>BA29/BB29</f>
        <v>52</v>
      </c>
      <c r="BD29" s="17"/>
      <c r="BE29" s="17"/>
      <c r="BF29" s="17"/>
      <c r="BG29" s="17"/>
    </row>
    <row r="30" spans="1:59" s="78" customFormat="1" ht="21.75" customHeight="1" thickBot="1">
      <c r="A30" s="143" t="s">
        <v>117</v>
      </c>
      <c r="B30" s="143"/>
      <c r="C30" s="143"/>
      <c r="D30" s="40"/>
      <c r="E30" s="40"/>
      <c r="F30" s="40"/>
      <c r="G30" s="40"/>
      <c r="H30" s="40"/>
      <c r="I30" s="40">
        <v>25</v>
      </c>
      <c r="J30" s="40">
        <v>3</v>
      </c>
      <c r="K30" s="40">
        <v>3</v>
      </c>
      <c r="L30" s="40">
        <f>I30-J30-K30</f>
        <v>19</v>
      </c>
      <c r="M30" s="38"/>
      <c r="N30" s="38"/>
      <c r="O30" s="38"/>
      <c r="P30" s="40"/>
      <c r="Q30" s="40"/>
      <c r="R30" s="40">
        <v>1</v>
      </c>
      <c r="S30" s="40"/>
      <c r="T30" s="40"/>
      <c r="U30" s="40">
        <v>3</v>
      </c>
      <c r="V30" s="40"/>
      <c r="W30" s="40"/>
      <c r="X30" s="40"/>
      <c r="Y30" s="40">
        <v>22</v>
      </c>
      <c r="Z30" s="40"/>
      <c r="AA30" s="40">
        <v>3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63"/>
      <c r="AL30" s="40"/>
      <c r="AM30" s="40"/>
      <c r="AN30" s="40"/>
      <c r="AO30" s="40"/>
      <c r="AP30" s="40"/>
      <c r="AQ30" s="40"/>
      <c r="AR30" s="40">
        <v>1</v>
      </c>
      <c r="AS30" s="40">
        <v>42.33</v>
      </c>
      <c r="AT30" s="47">
        <v>3</v>
      </c>
      <c r="AU30" s="47"/>
      <c r="AV30" s="82"/>
      <c r="AW30" s="62">
        <v>51.37</v>
      </c>
      <c r="AX30" s="58">
        <v>18</v>
      </c>
      <c r="AY30" s="47">
        <v>3</v>
      </c>
      <c r="AZ30" s="47"/>
      <c r="BA30" s="47">
        <v>120</v>
      </c>
      <c r="BB30" s="42">
        <v>3</v>
      </c>
      <c r="BC30" s="44">
        <f>BA30/BB30</f>
        <v>40</v>
      </c>
      <c r="BD30" s="77"/>
      <c r="BE30" s="77"/>
      <c r="BF30" s="77"/>
      <c r="BG30" s="77"/>
    </row>
    <row r="31" spans="1:59" s="60" customFormat="1" ht="16.5" customHeight="1">
      <c r="A31" s="141" t="s">
        <v>19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52"/>
      <c r="AX31" s="141"/>
      <c r="AY31" s="141"/>
      <c r="AZ31" s="141"/>
      <c r="BA31" s="46"/>
      <c r="BB31" s="44"/>
      <c r="BC31" s="44"/>
      <c r="BD31" s="55"/>
      <c r="BE31" s="55"/>
      <c r="BF31" s="55"/>
      <c r="BG31" s="55"/>
    </row>
    <row r="32" spans="1:55" s="59" customFormat="1" ht="23.25" customHeight="1">
      <c r="A32" s="143" t="s">
        <v>15</v>
      </c>
      <c r="B32" s="147"/>
      <c r="C32" s="147"/>
      <c r="D32" s="41"/>
      <c r="E32" s="43"/>
      <c r="F32" s="43"/>
      <c r="G32" s="43"/>
      <c r="H32" s="43"/>
      <c r="I32" s="40">
        <v>10</v>
      </c>
      <c r="J32" s="40">
        <v>2</v>
      </c>
      <c r="K32" s="40">
        <v>2</v>
      </c>
      <c r="L32" s="40">
        <f>I32-K32-J32</f>
        <v>6</v>
      </c>
      <c r="M32" s="43"/>
      <c r="N32" s="43"/>
      <c r="O32" s="43"/>
      <c r="P32" s="40"/>
      <c r="Q32" s="40"/>
      <c r="R32" s="48">
        <v>2</v>
      </c>
      <c r="S32" s="48"/>
      <c r="T32" s="48"/>
      <c r="U32" s="48">
        <v>1</v>
      </c>
      <c r="V32" s="48">
        <f>I32-R32-U32</f>
        <v>7</v>
      </c>
      <c r="W32" s="48"/>
      <c r="X32" s="48"/>
      <c r="Y32" s="48">
        <v>8</v>
      </c>
      <c r="Z32" s="48">
        <v>1</v>
      </c>
      <c r="AA32" s="48"/>
      <c r="AB32" s="48">
        <v>1</v>
      </c>
      <c r="AC32" s="48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>
        <v>53.83</v>
      </c>
      <c r="AQ32" s="40">
        <v>2</v>
      </c>
      <c r="AR32" s="40"/>
      <c r="AS32" s="40">
        <v>43</v>
      </c>
      <c r="AT32" s="40">
        <v>1</v>
      </c>
      <c r="AU32" s="40"/>
      <c r="AV32" s="40"/>
      <c r="AW32" s="40">
        <v>65.94</v>
      </c>
      <c r="AX32" s="40">
        <v>6</v>
      </c>
      <c r="AY32" s="40">
        <v>1</v>
      </c>
      <c r="AZ32" s="40"/>
      <c r="BA32" s="40"/>
      <c r="BB32" s="43"/>
      <c r="BC32" s="43"/>
    </row>
    <row r="33" spans="1:55" s="59" customFormat="1" ht="30.75" customHeight="1">
      <c r="A33" s="143" t="s">
        <v>13</v>
      </c>
      <c r="B33" s="147"/>
      <c r="C33" s="147"/>
      <c r="D33" s="41"/>
      <c r="E33" s="43"/>
      <c r="F33" s="43"/>
      <c r="G33" s="43"/>
      <c r="H33" s="43"/>
      <c r="I33" s="40">
        <v>10</v>
      </c>
      <c r="J33" s="40">
        <v>1</v>
      </c>
      <c r="K33" s="40">
        <v>1</v>
      </c>
      <c r="L33" s="40">
        <v>9</v>
      </c>
      <c r="M33" s="43"/>
      <c r="N33" s="43"/>
      <c r="O33" s="43"/>
      <c r="P33" s="48"/>
      <c r="Q33" s="48"/>
      <c r="R33" s="48">
        <v>1</v>
      </c>
      <c r="S33" s="48"/>
      <c r="T33" s="48"/>
      <c r="U33" s="40">
        <v>1</v>
      </c>
      <c r="V33" s="48">
        <f>I33-R33-U33</f>
        <v>8</v>
      </c>
      <c r="W33" s="48"/>
      <c r="X33" s="48"/>
      <c r="Y33" s="48">
        <v>10</v>
      </c>
      <c r="Z33" s="48"/>
      <c r="AA33" s="48"/>
      <c r="AB33" s="48"/>
      <c r="AC33" s="48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>
        <v>56.67</v>
      </c>
      <c r="AQ33" s="40">
        <v>1</v>
      </c>
      <c r="AR33" s="40"/>
      <c r="AS33" s="47">
        <v>65</v>
      </c>
      <c r="AT33" s="47">
        <v>1</v>
      </c>
      <c r="AU33" s="49"/>
      <c r="AV33" s="49"/>
      <c r="AW33" s="40">
        <v>65.5</v>
      </c>
      <c r="AX33" s="40">
        <v>8</v>
      </c>
      <c r="AY33" s="49"/>
      <c r="AZ33" s="49"/>
      <c r="BA33" s="49"/>
      <c r="BB33" s="43"/>
      <c r="BC33" s="43"/>
    </row>
    <row r="34" spans="1:55" s="59" customFormat="1" ht="30.75" customHeight="1" thickBot="1">
      <c r="A34" s="143" t="s">
        <v>118</v>
      </c>
      <c r="B34" s="147"/>
      <c r="C34" s="147"/>
      <c r="D34" s="41"/>
      <c r="E34" s="43"/>
      <c r="F34" s="43"/>
      <c r="G34" s="43"/>
      <c r="H34" s="43"/>
      <c r="I34" s="40">
        <v>10</v>
      </c>
      <c r="J34" s="40">
        <v>1</v>
      </c>
      <c r="K34" s="40">
        <v>1</v>
      </c>
      <c r="L34" s="40">
        <f>I34-J34-K34</f>
        <v>8</v>
      </c>
      <c r="M34" s="43"/>
      <c r="N34" s="43"/>
      <c r="O34" s="43"/>
      <c r="P34" s="48"/>
      <c r="Q34" s="48"/>
      <c r="R34" s="48">
        <v>1</v>
      </c>
      <c r="S34" s="48"/>
      <c r="T34" s="48"/>
      <c r="U34" s="48"/>
      <c r="V34" s="48">
        <f>I34-R34-U34</f>
        <v>9</v>
      </c>
      <c r="W34" s="48"/>
      <c r="X34" s="48"/>
      <c r="Y34" s="48">
        <v>9</v>
      </c>
      <c r="Z34" s="48"/>
      <c r="AA34" s="48">
        <v>1</v>
      </c>
      <c r="AB34" s="48"/>
      <c r="AC34" s="48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>
        <v>1</v>
      </c>
      <c r="AS34" s="40"/>
      <c r="AT34" s="47"/>
      <c r="AU34" s="49"/>
      <c r="AV34" s="49"/>
      <c r="AW34" s="61">
        <v>67.04</v>
      </c>
      <c r="AX34" s="40">
        <v>9</v>
      </c>
      <c r="AY34" s="49"/>
      <c r="AZ34" s="49"/>
      <c r="BA34" s="49"/>
      <c r="BB34" s="43"/>
      <c r="BC34" s="43"/>
    </row>
    <row r="35" spans="1:55" s="16" customFormat="1" ht="13.5" thickBot="1">
      <c r="A35" s="150" t="s">
        <v>20</v>
      </c>
      <c r="B35" s="150"/>
      <c r="C35" s="150"/>
      <c r="D35" s="47"/>
      <c r="E35" s="40"/>
      <c r="F35" s="40"/>
      <c r="G35" s="40"/>
      <c r="H35" s="40"/>
      <c r="I35" s="40">
        <f>I32+I33+I34</f>
        <v>30</v>
      </c>
      <c r="J35" s="40">
        <f>J32+J33+J34</f>
        <v>4</v>
      </c>
      <c r="K35" s="40">
        <f>K32+K33+K34</f>
        <v>4</v>
      </c>
      <c r="L35" s="40">
        <f>L32+L33+L34</f>
        <v>23</v>
      </c>
      <c r="M35" s="40"/>
      <c r="N35" s="40"/>
      <c r="O35" s="40"/>
      <c r="P35" s="40"/>
      <c r="Q35" s="40"/>
      <c r="R35" s="40">
        <f>R32+R33+R34</f>
        <v>4</v>
      </c>
      <c r="S35" s="40"/>
      <c r="T35" s="40"/>
      <c r="U35" s="40">
        <f>U32+U33+U34</f>
        <v>2</v>
      </c>
      <c r="V35" s="40">
        <f>V32+V33+V34</f>
        <v>24</v>
      </c>
      <c r="W35" s="40"/>
      <c r="X35" s="40"/>
      <c r="Y35" s="40">
        <f>SUM(Y32:Y34)</f>
        <v>27</v>
      </c>
      <c r="Z35" s="40">
        <f>SUM(Z32:Z34)</f>
        <v>1</v>
      </c>
      <c r="AA35" s="40">
        <f>SUM(AA32:AA34)</f>
        <v>1</v>
      </c>
      <c r="AB35" s="40">
        <f>SUM(AB32:AB34)</f>
        <v>1</v>
      </c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>
        <v>54.78</v>
      </c>
      <c r="AQ35" s="40">
        <f>AQ32+AQ33+AQ34</f>
        <v>3</v>
      </c>
      <c r="AR35" s="40">
        <f>AR32+AR33+AR34</f>
        <v>1</v>
      </c>
      <c r="AS35" s="40">
        <v>54</v>
      </c>
      <c r="AT35" s="40">
        <f>AT32+AT33+AT34</f>
        <v>2</v>
      </c>
      <c r="AU35" s="40">
        <f>AU32+AU33+AU34</f>
        <v>0</v>
      </c>
      <c r="AV35" s="57">
        <f>AV32+AV33+AV34</f>
        <v>0</v>
      </c>
      <c r="AW35" s="62">
        <v>66.03</v>
      </c>
      <c r="AX35" s="58">
        <f>AX32+AX33+AX34</f>
        <v>23</v>
      </c>
      <c r="AY35" s="40">
        <f>AY32+AY33+AY34</f>
        <v>1</v>
      </c>
      <c r="AZ35" s="40"/>
      <c r="BA35" s="40">
        <v>129</v>
      </c>
      <c r="BB35" s="43">
        <v>3</v>
      </c>
      <c r="BC35" s="43">
        <f>BA35/BB35</f>
        <v>43</v>
      </c>
    </row>
    <row r="36" spans="1:59" s="60" customFormat="1" ht="15.75" customHeight="1" thickBot="1">
      <c r="A36" s="153" t="s">
        <v>14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4"/>
      <c r="AX36" s="153"/>
      <c r="AY36" s="153"/>
      <c r="AZ36" s="153"/>
      <c r="BA36" s="66"/>
      <c r="BB36" s="44"/>
      <c r="BC36" s="44"/>
      <c r="BD36" s="55"/>
      <c r="BE36" s="55"/>
      <c r="BF36" s="55"/>
      <c r="BG36" s="55"/>
    </row>
    <row r="37" spans="1:59" s="71" customFormat="1" ht="20.25" customHeight="1" thickBot="1">
      <c r="A37" s="143" t="s">
        <v>33</v>
      </c>
      <c r="B37" s="144"/>
      <c r="C37" s="144"/>
      <c r="D37" s="48"/>
      <c r="E37" s="40"/>
      <c r="F37" s="40"/>
      <c r="G37" s="40"/>
      <c r="H37" s="40"/>
      <c r="I37" s="40">
        <v>25</v>
      </c>
      <c r="J37" s="40">
        <v>3</v>
      </c>
      <c r="K37" s="40">
        <v>3</v>
      </c>
      <c r="L37" s="40">
        <f>I37-K37-J37</f>
        <v>19</v>
      </c>
      <c r="M37" s="40"/>
      <c r="N37" s="40"/>
      <c r="O37" s="40"/>
      <c r="P37" s="48"/>
      <c r="Q37" s="48"/>
      <c r="R37" s="48"/>
      <c r="S37" s="48"/>
      <c r="T37" s="48"/>
      <c r="U37" s="40">
        <v>3</v>
      </c>
      <c r="V37" s="40">
        <f>I37-U37</f>
        <v>22</v>
      </c>
      <c r="W37" s="40"/>
      <c r="X37" s="40"/>
      <c r="Y37" s="40">
        <v>25</v>
      </c>
      <c r="Z37" s="40"/>
      <c r="AA37" s="40"/>
      <c r="AB37" s="40"/>
      <c r="AC37" s="40"/>
      <c r="AD37" s="40"/>
      <c r="AE37" s="40"/>
      <c r="AF37" s="40"/>
      <c r="AG37" s="40"/>
      <c r="AH37" s="50"/>
      <c r="AI37" s="40"/>
      <c r="AJ37" s="40"/>
      <c r="AK37" s="40"/>
      <c r="AL37" s="40"/>
      <c r="AM37" s="40"/>
      <c r="AN37" s="40"/>
      <c r="AO37" s="40"/>
      <c r="AP37" s="40"/>
      <c r="AQ37" s="51"/>
      <c r="AR37" s="51"/>
      <c r="AS37" s="40">
        <v>53.78</v>
      </c>
      <c r="AT37" s="40">
        <v>3</v>
      </c>
      <c r="AU37" s="49"/>
      <c r="AV37" s="83"/>
      <c r="AW37" s="62">
        <v>58.45</v>
      </c>
      <c r="AX37" s="58">
        <v>22</v>
      </c>
      <c r="AY37" s="49"/>
      <c r="AZ37" s="49"/>
      <c r="BA37" s="49">
        <v>139</v>
      </c>
      <c r="BB37" s="43">
        <v>3</v>
      </c>
      <c r="BC37" s="43">
        <f>BA37/BB37</f>
        <v>46.333333333333336</v>
      </c>
      <c r="BD37" s="16"/>
      <c r="BE37" s="16"/>
      <c r="BF37" s="16"/>
      <c r="BG37" s="16"/>
    </row>
    <row r="38" spans="1:59" s="50" customFormat="1" ht="21" customHeight="1" thickBot="1">
      <c r="A38" s="141" t="s">
        <v>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2"/>
      <c r="AX38" s="141"/>
      <c r="AY38" s="141"/>
      <c r="AZ38" s="141"/>
      <c r="BA38" s="46"/>
      <c r="BB38" s="43"/>
      <c r="BC38" s="43"/>
      <c r="BD38" s="59"/>
      <c r="BE38" s="59"/>
      <c r="BF38" s="59"/>
      <c r="BG38" s="59"/>
    </row>
    <row r="39" spans="1:59" s="71" customFormat="1" ht="20.25" customHeight="1" thickBot="1">
      <c r="A39" s="143" t="s">
        <v>120</v>
      </c>
      <c r="B39" s="144"/>
      <c r="C39" s="144"/>
      <c r="D39" s="46"/>
      <c r="E39" s="46"/>
      <c r="F39" s="46"/>
      <c r="G39" s="46"/>
      <c r="H39" s="46"/>
      <c r="I39" s="40">
        <v>10</v>
      </c>
      <c r="J39" s="40">
        <v>1</v>
      </c>
      <c r="K39" s="40">
        <v>1</v>
      </c>
      <c r="L39" s="40">
        <f>I39-J39-K39</f>
        <v>8</v>
      </c>
      <c r="M39" s="46"/>
      <c r="N39" s="46"/>
      <c r="O39" s="46"/>
      <c r="P39" s="46"/>
      <c r="Q39" s="46"/>
      <c r="R39" s="40"/>
      <c r="S39" s="40"/>
      <c r="T39" s="40"/>
      <c r="U39" s="40">
        <v>1</v>
      </c>
      <c r="V39" s="40">
        <f>I39-U39</f>
        <v>9</v>
      </c>
      <c r="W39" s="40"/>
      <c r="X39" s="40"/>
      <c r="Y39" s="40">
        <v>10</v>
      </c>
      <c r="Z39" s="40"/>
      <c r="AA39" s="40"/>
      <c r="AB39" s="40"/>
      <c r="AC39" s="40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0">
        <v>57.67</v>
      </c>
      <c r="AT39" s="40">
        <v>1</v>
      </c>
      <c r="AU39" s="46"/>
      <c r="AV39" s="81"/>
      <c r="AW39" s="62">
        <v>66.96</v>
      </c>
      <c r="AX39" s="58">
        <v>9</v>
      </c>
      <c r="AY39" s="46"/>
      <c r="AZ39" s="46"/>
      <c r="BA39" s="46"/>
      <c r="BB39" s="43"/>
      <c r="BC39" s="43"/>
      <c r="BD39" s="16"/>
      <c r="BE39" s="16"/>
      <c r="BF39" s="16"/>
      <c r="BG39" s="16"/>
    </row>
    <row r="40" spans="1:59" s="50" customFormat="1" ht="20.25" customHeight="1" thickBot="1">
      <c r="A40" s="141" t="s">
        <v>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5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52"/>
      <c r="AX40" s="141"/>
      <c r="AY40" s="141"/>
      <c r="AZ40" s="141"/>
      <c r="BA40" s="46"/>
      <c r="BB40" s="43"/>
      <c r="BC40" s="43"/>
      <c r="BD40" s="59"/>
      <c r="BE40" s="59"/>
      <c r="BF40" s="59"/>
      <c r="BG40" s="59"/>
    </row>
    <row r="41" spans="1:59" s="50" customFormat="1" ht="20.25" customHeight="1" thickBot="1">
      <c r="A41" s="138" t="s">
        <v>5</v>
      </c>
      <c r="B41" s="139"/>
      <c r="C41" s="140"/>
      <c r="D41" s="48"/>
      <c r="E41" s="40">
        <v>11</v>
      </c>
      <c r="F41" s="40">
        <v>2</v>
      </c>
      <c r="G41" s="40">
        <v>1</v>
      </c>
      <c r="H41" s="40">
        <f>E41-F41-G41</f>
        <v>8</v>
      </c>
      <c r="I41" s="40"/>
      <c r="J41" s="40"/>
      <c r="K41" s="40"/>
      <c r="L41" s="48"/>
      <c r="M41" s="40">
        <v>2</v>
      </c>
      <c r="N41" s="40"/>
      <c r="O41" s="40"/>
      <c r="P41" s="40">
        <v>1</v>
      </c>
      <c r="Q41" s="40">
        <f>E41-M41-P41</f>
        <v>8</v>
      </c>
      <c r="R41" s="48"/>
      <c r="S41" s="48"/>
      <c r="T41" s="48"/>
      <c r="U41" s="40"/>
      <c r="V41" s="40"/>
      <c r="W41" s="40"/>
      <c r="X41" s="40"/>
      <c r="Y41" s="40">
        <v>8</v>
      </c>
      <c r="Z41" s="40">
        <v>1</v>
      </c>
      <c r="AA41" s="40">
        <v>2</v>
      </c>
      <c r="AB41" s="40"/>
      <c r="AC41" s="40">
        <v>51</v>
      </c>
      <c r="AD41" s="40">
        <v>1</v>
      </c>
      <c r="AE41" s="40">
        <v>1</v>
      </c>
      <c r="AF41" s="40"/>
      <c r="AG41" s="40">
        <v>73</v>
      </c>
      <c r="AH41" s="40">
        <v>1</v>
      </c>
      <c r="AI41" s="40"/>
      <c r="AJ41" s="57"/>
      <c r="AK41" s="62">
        <v>73.09</v>
      </c>
      <c r="AL41" s="58">
        <v>7</v>
      </c>
      <c r="AM41" s="40">
        <v>1</v>
      </c>
      <c r="AN41" s="40"/>
      <c r="AO41" s="40"/>
      <c r="AP41" s="40"/>
      <c r="AQ41" s="51"/>
      <c r="AR41" s="51"/>
      <c r="AS41" s="51"/>
      <c r="AT41" s="51"/>
      <c r="AU41" s="49"/>
      <c r="AV41" s="49"/>
      <c r="AW41" s="49"/>
      <c r="AX41" s="49"/>
      <c r="AY41" s="49"/>
      <c r="AZ41" s="49"/>
      <c r="BA41" s="49"/>
      <c r="BB41" s="43"/>
      <c r="BC41" s="43"/>
      <c r="BD41" s="59"/>
      <c r="BE41" s="59"/>
      <c r="BF41" s="59"/>
      <c r="BG41" s="59"/>
    </row>
    <row r="42" spans="1:59" s="60" customFormat="1" ht="15.75" customHeight="1" thickBot="1">
      <c r="A42" s="153" t="s">
        <v>116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4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66"/>
      <c r="BB42" s="44"/>
      <c r="BC42" s="44"/>
      <c r="BD42" s="55"/>
      <c r="BE42" s="55"/>
      <c r="BF42" s="55"/>
      <c r="BG42" s="55"/>
    </row>
    <row r="43" spans="1:59" s="71" customFormat="1" ht="27" customHeight="1" thickBot="1">
      <c r="A43" s="143" t="s">
        <v>116</v>
      </c>
      <c r="B43" s="144"/>
      <c r="C43" s="144"/>
      <c r="D43" s="48"/>
      <c r="E43" s="40">
        <v>5</v>
      </c>
      <c r="F43" s="40">
        <v>1</v>
      </c>
      <c r="G43" s="40"/>
      <c r="H43" s="40">
        <f>E43-F43-G43</f>
        <v>4</v>
      </c>
      <c r="I43" s="48"/>
      <c r="J43" s="48"/>
      <c r="K43" s="48"/>
      <c r="L43" s="48"/>
      <c r="M43" s="40"/>
      <c r="N43" s="40">
        <v>1</v>
      </c>
      <c r="O43" s="40"/>
      <c r="P43" s="40"/>
      <c r="Q43" s="40">
        <f>E43-N43</f>
        <v>4</v>
      </c>
      <c r="R43" s="48"/>
      <c r="S43" s="48"/>
      <c r="T43" s="48"/>
      <c r="U43" s="48"/>
      <c r="V43" s="48"/>
      <c r="W43" s="48"/>
      <c r="X43" s="48"/>
      <c r="Y43" s="40">
        <v>5</v>
      </c>
      <c r="Z43" s="48"/>
      <c r="AA43" s="48"/>
      <c r="AB43" s="48"/>
      <c r="AC43" s="40">
        <v>59.67</v>
      </c>
      <c r="AD43" s="40">
        <v>1</v>
      </c>
      <c r="AE43" s="40"/>
      <c r="AF43" s="40"/>
      <c r="AG43" s="40"/>
      <c r="AH43" s="40"/>
      <c r="AI43" s="40"/>
      <c r="AJ43" s="57"/>
      <c r="AK43" s="62">
        <v>69.75</v>
      </c>
      <c r="AL43" s="58">
        <v>4</v>
      </c>
      <c r="AM43" s="40"/>
      <c r="AN43" s="40"/>
      <c r="AO43" s="40"/>
      <c r="AP43" s="40"/>
      <c r="AQ43" s="51"/>
      <c r="AR43" s="51"/>
      <c r="AS43" s="51"/>
      <c r="AT43" s="51"/>
      <c r="AU43" s="49"/>
      <c r="AV43" s="49"/>
      <c r="AW43" s="49"/>
      <c r="AX43" s="49"/>
      <c r="AY43" s="49"/>
      <c r="AZ43" s="49"/>
      <c r="BA43" s="49">
        <v>188</v>
      </c>
      <c r="BB43" s="43">
        <v>3</v>
      </c>
      <c r="BC43" s="43">
        <f>BA43/BB43</f>
        <v>62.666666666666664</v>
      </c>
      <c r="BD43" s="16"/>
      <c r="BE43" s="16"/>
      <c r="BF43" s="16"/>
      <c r="BG43" s="16"/>
    </row>
    <row r="44" spans="1:59" s="60" customFormat="1" ht="16.5" customHeight="1" thickBot="1">
      <c r="A44" s="141" t="s">
        <v>3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2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46"/>
      <c r="BB44" s="44"/>
      <c r="BC44" s="44"/>
      <c r="BD44" s="55"/>
      <c r="BE44" s="55"/>
      <c r="BF44" s="55"/>
      <c r="BG44" s="55"/>
    </row>
    <row r="45" spans="1:59" s="60" customFormat="1" ht="13.5" thickBot="1">
      <c r="A45" s="143" t="s">
        <v>3</v>
      </c>
      <c r="B45" s="162"/>
      <c r="C45" s="162"/>
      <c r="D45" s="43"/>
      <c r="E45" s="40">
        <v>25</v>
      </c>
      <c r="F45" s="40">
        <v>3</v>
      </c>
      <c r="G45" s="40">
        <v>3</v>
      </c>
      <c r="H45" s="40">
        <f>E45-F45-G45</f>
        <v>19</v>
      </c>
      <c r="I45" s="52"/>
      <c r="J45" s="52"/>
      <c r="K45" s="52"/>
      <c r="L45" s="52"/>
      <c r="M45" s="51">
        <v>3</v>
      </c>
      <c r="N45" s="38"/>
      <c r="O45" s="38"/>
      <c r="P45" s="51">
        <v>3</v>
      </c>
      <c r="Q45" s="51">
        <f>E45-M45-P45</f>
        <v>19</v>
      </c>
      <c r="R45" s="44"/>
      <c r="S45" s="44"/>
      <c r="T45" s="44"/>
      <c r="U45" s="44"/>
      <c r="V45" s="44"/>
      <c r="W45" s="44"/>
      <c r="X45" s="44"/>
      <c r="Y45" s="40">
        <v>21</v>
      </c>
      <c r="Z45" s="40"/>
      <c r="AA45" s="40">
        <v>4</v>
      </c>
      <c r="AB45" s="40"/>
      <c r="AC45" s="40">
        <v>46.67</v>
      </c>
      <c r="AD45" s="40">
        <v>1</v>
      </c>
      <c r="AE45" s="40">
        <v>2</v>
      </c>
      <c r="AF45" s="40"/>
      <c r="AG45" s="40">
        <v>58.78</v>
      </c>
      <c r="AH45" s="40">
        <v>3</v>
      </c>
      <c r="AI45" s="44"/>
      <c r="AJ45" s="84"/>
      <c r="AK45" s="62">
        <v>69.98</v>
      </c>
      <c r="AL45" s="58">
        <v>17</v>
      </c>
      <c r="AM45" s="40">
        <v>2</v>
      </c>
      <c r="AN45" s="40"/>
      <c r="AO45" s="44"/>
      <c r="AP45" s="44"/>
      <c r="AQ45" s="40"/>
      <c r="AR45" s="40"/>
      <c r="AS45" s="40"/>
      <c r="AT45" s="53"/>
      <c r="AU45" s="54"/>
      <c r="AV45" s="54"/>
      <c r="AW45" s="54"/>
      <c r="AX45" s="54"/>
      <c r="AY45" s="54"/>
      <c r="AZ45" s="54"/>
      <c r="BA45" s="54"/>
      <c r="BB45" s="44"/>
      <c r="BC45" s="44"/>
      <c r="BD45" s="55"/>
      <c r="BE45" s="55"/>
      <c r="BF45" s="55"/>
      <c r="BG45" s="55"/>
    </row>
    <row r="46" spans="1:59" s="60" customFormat="1" ht="16.5" customHeight="1">
      <c r="A46" s="141" t="s">
        <v>22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52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46"/>
      <c r="BB46" s="44"/>
      <c r="BC46" s="44"/>
      <c r="BD46" s="55"/>
      <c r="BE46" s="55"/>
      <c r="BF46" s="55"/>
      <c r="BG46" s="55"/>
    </row>
    <row r="47" spans="1:59" s="60" customFormat="1" ht="30" customHeight="1">
      <c r="A47" s="143" t="s">
        <v>112</v>
      </c>
      <c r="B47" s="147"/>
      <c r="C47" s="147"/>
      <c r="D47" s="41"/>
      <c r="E47" s="40">
        <v>12</v>
      </c>
      <c r="F47" s="40">
        <v>2</v>
      </c>
      <c r="G47" s="40">
        <v>2</v>
      </c>
      <c r="H47" s="40">
        <f>E47-F47-G47</f>
        <v>8</v>
      </c>
      <c r="I47" s="46"/>
      <c r="J47" s="46"/>
      <c r="K47" s="46"/>
      <c r="L47" s="46"/>
      <c r="M47" s="51">
        <v>1</v>
      </c>
      <c r="N47" s="51"/>
      <c r="O47" s="51"/>
      <c r="P47" s="51">
        <v>2</v>
      </c>
      <c r="Q47" s="51">
        <f>E47-M47-N47-O47-P47</f>
        <v>9</v>
      </c>
      <c r="R47" s="46"/>
      <c r="S47" s="46"/>
      <c r="T47" s="46"/>
      <c r="U47" s="46"/>
      <c r="V47" s="46"/>
      <c r="W47" s="46"/>
      <c r="X47" s="46"/>
      <c r="Y47" s="46">
        <v>10</v>
      </c>
      <c r="Z47" s="46"/>
      <c r="AA47" s="46">
        <v>1</v>
      </c>
      <c r="AB47" s="46">
        <v>1</v>
      </c>
      <c r="AC47" s="46"/>
      <c r="AD47" s="46"/>
      <c r="AE47" s="40">
        <v>1</v>
      </c>
      <c r="AF47" s="40"/>
      <c r="AG47" s="40">
        <v>47.17</v>
      </c>
      <c r="AH47" s="40">
        <v>2</v>
      </c>
      <c r="AI47" s="40"/>
      <c r="AJ47" s="40"/>
      <c r="AK47" s="40">
        <v>66.29</v>
      </c>
      <c r="AL47" s="40">
        <v>8</v>
      </c>
      <c r="AM47" s="40">
        <v>1</v>
      </c>
      <c r="AN47" s="40"/>
      <c r="AO47" s="40"/>
      <c r="AP47" s="40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4"/>
      <c r="BC47" s="44"/>
      <c r="BD47" s="55"/>
      <c r="BE47" s="55"/>
      <c r="BF47" s="55"/>
      <c r="BG47" s="55"/>
    </row>
    <row r="48" spans="1:59" s="50" customFormat="1" ht="33" customHeight="1" thickBot="1">
      <c r="A48" s="143" t="s">
        <v>113</v>
      </c>
      <c r="B48" s="147"/>
      <c r="C48" s="147"/>
      <c r="D48" s="41"/>
      <c r="E48" s="40">
        <v>12</v>
      </c>
      <c r="F48" s="40">
        <v>2</v>
      </c>
      <c r="G48" s="40">
        <v>1</v>
      </c>
      <c r="H48" s="40">
        <f>E48-F48-G48</f>
        <v>9</v>
      </c>
      <c r="I48" s="40"/>
      <c r="J48" s="40"/>
      <c r="K48" s="40"/>
      <c r="L48" s="40"/>
      <c r="M48" s="51"/>
      <c r="N48" s="51"/>
      <c r="O48" s="51"/>
      <c r="P48" s="51">
        <v>1</v>
      </c>
      <c r="Q48" s="51">
        <f>E48-M48-N48-O48-P48</f>
        <v>11</v>
      </c>
      <c r="R48" s="40"/>
      <c r="S48" s="40"/>
      <c r="T48" s="40"/>
      <c r="U48" s="40"/>
      <c r="V48" s="40"/>
      <c r="W48" s="40"/>
      <c r="X48" s="40"/>
      <c r="Y48" s="40">
        <v>11</v>
      </c>
      <c r="Z48" s="40"/>
      <c r="AA48" s="40">
        <v>1</v>
      </c>
      <c r="AB48" s="40"/>
      <c r="AC48" s="65"/>
      <c r="AD48" s="40"/>
      <c r="AE48" s="40"/>
      <c r="AF48" s="40"/>
      <c r="AG48" s="40">
        <v>47.33</v>
      </c>
      <c r="AH48" s="40">
        <v>1</v>
      </c>
      <c r="AI48" s="40"/>
      <c r="AJ48" s="40"/>
      <c r="AK48" s="61">
        <v>65.33</v>
      </c>
      <c r="AL48" s="40">
        <v>10</v>
      </c>
      <c r="AM48" s="40">
        <v>1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3"/>
      <c r="BC48" s="43"/>
      <c r="BD48" s="59"/>
      <c r="BE48" s="59"/>
      <c r="BF48" s="59"/>
      <c r="BG48" s="59"/>
    </row>
    <row r="49" spans="1:59" s="50" customFormat="1" ht="21" customHeight="1" thickBot="1">
      <c r="A49" s="150" t="s">
        <v>20</v>
      </c>
      <c r="B49" s="150"/>
      <c r="C49" s="150"/>
      <c r="D49" s="41"/>
      <c r="E49" s="40">
        <f>E47+E48</f>
        <v>24</v>
      </c>
      <c r="F49" s="40">
        <f>F47+F48</f>
        <v>4</v>
      </c>
      <c r="G49" s="40">
        <f>G47+G48</f>
        <v>3</v>
      </c>
      <c r="H49" s="40">
        <f>H47+H48</f>
        <v>17</v>
      </c>
      <c r="I49" s="40"/>
      <c r="J49" s="40"/>
      <c r="K49" s="40"/>
      <c r="L49" s="40"/>
      <c r="M49" s="51">
        <f>M47+M48</f>
        <v>1</v>
      </c>
      <c r="N49" s="51"/>
      <c r="O49" s="51"/>
      <c r="P49" s="51">
        <f>P47+P48</f>
        <v>3</v>
      </c>
      <c r="Q49" s="51">
        <f>Q47+Q48</f>
        <v>20</v>
      </c>
      <c r="R49" s="51"/>
      <c r="S49" s="51"/>
      <c r="T49" s="51"/>
      <c r="U49" s="51"/>
      <c r="V49" s="51"/>
      <c r="W49" s="51"/>
      <c r="X49" s="51"/>
      <c r="Y49" s="51">
        <f>SUM(Y47:Y48)</f>
        <v>21</v>
      </c>
      <c r="Z49" s="51"/>
      <c r="AA49" s="51">
        <f>SUM(AA47:AA48)</f>
        <v>2</v>
      </c>
      <c r="AB49" s="51">
        <f>SUM(AB47:AB48)</f>
        <v>1</v>
      </c>
      <c r="AC49" s="51"/>
      <c r="AD49" s="51"/>
      <c r="AE49" s="51">
        <f>AE47+AE48</f>
        <v>1</v>
      </c>
      <c r="AF49" s="51"/>
      <c r="AG49" s="51">
        <v>47.22</v>
      </c>
      <c r="AH49" s="51">
        <v>3</v>
      </c>
      <c r="AI49" s="51"/>
      <c r="AJ49" s="85"/>
      <c r="AK49" s="86">
        <v>65.76</v>
      </c>
      <c r="AL49" s="64">
        <f>SUM(AL47:AL48)</f>
        <v>18</v>
      </c>
      <c r="AM49" s="51">
        <f>SUM(AM47:AM48)</f>
        <v>2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43"/>
      <c r="BC49" s="43"/>
      <c r="BD49" s="59"/>
      <c r="BE49" s="59"/>
      <c r="BF49" s="59"/>
      <c r="BG49" s="59"/>
    </row>
    <row r="50" spans="1:59" s="5" customFormat="1" ht="18" customHeight="1">
      <c r="A50" s="150" t="s">
        <v>24</v>
      </c>
      <c r="B50" s="150"/>
      <c r="C50" s="150"/>
      <c r="D50" s="47">
        <v>1</v>
      </c>
      <c r="E50" s="47">
        <f>E11+E27+E29+E30+E35+E37+E39+E41+E43+E45+E49</f>
        <v>421</v>
      </c>
      <c r="F50" s="47">
        <f aca="true" t="shared" si="5" ref="F50:AZ50">F11+F27+F29+F30+F35+F37+F39+F41+F43+F45+F49</f>
        <v>52</v>
      </c>
      <c r="G50" s="47">
        <f t="shared" si="5"/>
        <v>59</v>
      </c>
      <c r="H50" s="47">
        <f t="shared" si="5"/>
        <v>310</v>
      </c>
      <c r="I50" s="47">
        <f t="shared" si="5"/>
        <v>165</v>
      </c>
      <c r="J50" s="47">
        <f t="shared" si="5"/>
        <v>20</v>
      </c>
      <c r="K50" s="47">
        <f t="shared" si="5"/>
        <v>21</v>
      </c>
      <c r="L50" s="47">
        <f t="shared" si="5"/>
        <v>118</v>
      </c>
      <c r="M50" s="47">
        <f t="shared" si="5"/>
        <v>23</v>
      </c>
      <c r="N50" s="47">
        <f t="shared" si="5"/>
        <v>3</v>
      </c>
      <c r="O50" s="47">
        <f t="shared" si="5"/>
        <v>2</v>
      </c>
      <c r="P50" s="47">
        <f t="shared" si="5"/>
        <v>55</v>
      </c>
      <c r="Q50" s="47">
        <f t="shared" si="5"/>
        <v>338</v>
      </c>
      <c r="R50" s="47">
        <f t="shared" si="5"/>
        <v>5</v>
      </c>
      <c r="S50" s="47"/>
      <c r="T50" s="47"/>
      <c r="U50" s="47">
        <f t="shared" si="5"/>
        <v>18</v>
      </c>
      <c r="V50" s="47">
        <f t="shared" si="5"/>
        <v>121</v>
      </c>
      <c r="W50" s="47">
        <v>1</v>
      </c>
      <c r="X50" s="47">
        <v>2</v>
      </c>
      <c r="Y50" s="47">
        <f t="shared" si="5"/>
        <v>549</v>
      </c>
      <c r="Z50" s="47">
        <f t="shared" si="5"/>
        <v>4</v>
      </c>
      <c r="AA50" s="47">
        <f t="shared" si="5"/>
        <v>32</v>
      </c>
      <c r="AB50" s="47">
        <f t="shared" si="5"/>
        <v>2</v>
      </c>
      <c r="AC50" s="47"/>
      <c r="AD50" s="47">
        <f t="shared" si="5"/>
        <v>18</v>
      </c>
      <c r="AE50" s="47">
        <f t="shared" si="5"/>
        <v>9</v>
      </c>
      <c r="AF50" s="47">
        <f t="shared" si="5"/>
        <v>1</v>
      </c>
      <c r="AG50" s="47"/>
      <c r="AH50" s="47">
        <f t="shared" si="5"/>
        <v>51</v>
      </c>
      <c r="AI50" s="47">
        <f t="shared" si="5"/>
        <v>0</v>
      </c>
      <c r="AJ50" s="47">
        <f t="shared" si="5"/>
        <v>4</v>
      </c>
      <c r="AK50" s="47"/>
      <c r="AL50" s="47">
        <f t="shared" si="5"/>
        <v>309</v>
      </c>
      <c r="AM50" s="47">
        <f t="shared" si="5"/>
        <v>12</v>
      </c>
      <c r="AN50" s="47"/>
      <c r="AO50" s="47">
        <f t="shared" si="5"/>
        <v>18</v>
      </c>
      <c r="AP50" s="47">
        <f t="shared" si="5"/>
        <v>54.78</v>
      </c>
      <c r="AQ50" s="47">
        <f t="shared" si="5"/>
        <v>3</v>
      </c>
      <c r="AR50" s="47">
        <f t="shared" si="5"/>
        <v>2</v>
      </c>
      <c r="AS50" s="47"/>
      <c r="AT50" s="47">
        <f t="shared" si="5"/>
        <v>15</v>
      </c>
      <c r="AU50" s="47">
        <f t="shared" si="5"/>
        <v>0</v>
      </c>
      <c r="AV50" s="47">
        <f t="shared" si="5"/>
        <v>3</v>
      </c>
      <c r="AW50" s="47"/>
      <c r="AX50" s="47">
        <f t="shared" si="5"/>
        <v>114</v>
      </c>
      <c r="AY50" s="47">
        <f t="shared" si="5"/>
        <v>15</v>
      </c>
      <c r="AZ50" s="47">
        <f t="shared" si="5"/>
        <v>13</v>
      </c>
      <c r="BA50" s="47"/>
      <c r="BB50" s="43"/>
      <c r="BC50" s="43"/>
      <c r="BD50" s="10"/>
      <c r="BE50" s="10"/>
      <c r="BF50" s="10"/>
      <c r="BG50" s="10"/>
    </row>
    <row r="51" spans="16:49" ht="0.75" customHeight="1">
      <c r="P51" s="55">
        <f>P50+U50</f>
        <v>73</v>
      </c>
      <c r="AL51" s="55">
        <f>AL50+AM50+AO50</f>
        <v>339</v>
      </c>
      <c r="AW51" s="56">
        <f>AX50+AY50+AZ50</f>
        <v>142</v>
      </c>
    </row>
    <row r="52" spans="13:41" ht="21" customHeight="1" hidden="1">
      <c r="M52" s="55">
        <f>M50+N50+O50+R50</f>
        <v>33</v>
      </c>
      <c r="N52" s="55" t="s">
        <v>140</v>
      </c>
      <c r="O52" s="55">
        <v>5</v>
      </c>
      <c r="Q52" s="55">
        <f>Q50+V50</f>
        <v>459</v>
      </c>
      <c r="R52" s="55">
        <f>M50+N50+O50+P50+R50+U50</f>
        <v>106</v>
      </c>
      <c r="S52" s="55">
        <f>SUM(Q52:R52)</f>
        <v>565</v>
      </c>
      <c r="X52" s="55" t="s">
        <v>131</v>
      </c>
      <c r="Y52" s="55">
        <f>Y50+Z50</f>
        <v>553</v>
      </c>
      <c r="AE52" s="87" t="s">
        <v>139</v>
      </c>
      <c r="AF52" s="55">
        <v>587</v>
      </c>
      <c r="AG52" s="55">
        <v>723</v>
      </c>
      <c r="AL52" s="55" t="s">
        <v>125</v>
      </c>
      <c r="AO52" s="55" t="s">
        <v>139</v>
      </c>
    </row>
    <row r="53" spans="7:39" ht="12.75" hidden="1">
      <c r="G53" s="55">
        <f>D50+E50+L50</f>
        <v>540</v>
      </c>
      <c r="S53" s="55">
        <f>J55-S52</f>
        <v>22</v>
      </c>
      <c r="X53" s="55" t="s">
        <v>132</v>
      </c>
      <c r="Y53" s="55">
        <f>AA50+AB50</f>
        <v>34</v>
      </c>
      <c r="AD53" s="55" t="s">
        <v>136</v>
      </c>
      <c r="AE53" s="55">
        <f>AD50+AH50+AL50+AQ50+AT50+AX50</f>
        <v>510</v>
      </c>
      <c r="AG53" s="55" t="s">
        <v>138</v>
      </c>
      <c r="AH53" s="55">
        <f>AJ50+AO50+AV50+AZ50+AF50</f>
        <v>39</v>
      </c>
      <c r="AL53" s="55" t="s">
        <v>136</v>
      </c>
      <c r="AM53" s="55">
        <f>AL50+AX50</f>
        <v>423</v>
      </c>
    </row>
    <row r="54" spans="13:39" ht="12.75" hidden="1">
      <c r="M54" s="55">
        <f>M50+N50+O50</f>
        <v>28</v>
      </c>
      <c r="Y54" s="55">
        <f>SUM(Y52:Y53)</f>
        <v>587</v>
      </c>
      <c r="AD54" s="55" t="s">
        <v>137</v>
      </c>
      <c r="AE54" s="55">
        <f>AE50+AI50+AM50+AR50+AU50+AY50</f>
        <v>38</v>
      </c>
      <c r="AL54" s="55" t="s">
        <v>137</v>
      </c>
      <c r="AM54" s="55">
        <f>AM50+AY50</f>
        <v>27</v>
      </c>
    </row>
    <row r="55" spans="8:39" ht="12.75" hidden="1">
      <c r="H55" s="55">
        <v>422</v>
      </c>
      <c r="I55" s="55">
        <v>165</v>
      </c>
      <c r="J55" s="55">
        <f>SUM(H55:I55)</f>
        <v>587</v>
      </c>
      <c r="K55" s="55">
        <f>J55-G53</f>
        <v>47</v>
      </c>
      <c r="U55" s="55" t="s">
        <v>95</v>
      </c>
      <c r="V55" s="55">
        <f>P50+U50</f>
        <v>73</v>
      </c>
      <c r="AL55" s="56" t="s">
        <v>138</v>
      </c>
      <c r="AM55" s="55">
        <f>AO50+AZ50</f>
        <v>31</v>
      </c>
    </row>
    <row r="56" spans="34:39" ht="12.75" hidden="1">
      <c r="AH56" s="55">
        <f>AE53+AE54+AH53</f>
        <v>587</v>
      </c>
      <c r="AM56" s="55">
        <f>SUM(AM53:AM55)</f>
        <v>481</v>
      </c>
    </row>
    <row r="57" spans="8:34" ht="12.75" hidden="1">
      <c r="H57" s="55" t="s">
        <v>128</v>
      </c>
      <c r="L57" s="55">
        <f>P50+U50</f>
        <v>73</v>
      </c>
      <c r="M57" s="55">
        <f>L57+L58</f>
        <v>106</v>
      </c>
      <c r="R57" s="55">
        <v>179</v>
      </c>
      <c r="AH57" s="55">
        <v>106</v>
      </c>
    </row>
    <row r="58" spans="8:35" ht="12.75" hidden="1">
      <c r="H58" s="55" t="s">
        <v>129</v>
      </c>
      <c r="L58" s="55">
        <f>M50+N50+O50+R50</f>
        <v>33</v>
      </c>
      <c r="R58" s="55">
        <v>3</v>
      </c>
      <c r="AH58" s="55">
        <f>AH56-AH57</f>
        <v>481</v>
      </c>
      <c r="AI58" s="55">
        <f>AH58-AM56</f>
        <v>0</v>
      </c>
    </row>
    <row r="59" spans="8:18" ht="12.75" hidden="1">
      <c r="H59" s="55" t="s">
        <v>130</v>
      </c>
      <c r="L59" s="55">
        <f>N50+O50</f>
        <v>5</v>
      </c>
      <c r="R59" s="55">
        <f>R57/R58</f>
        <v>59.666666666666664</v>
      </c>
    </row>
    <row r="60" spans="8:12" ht="12.75" hidden="1">
      <c r="H60" s="55" t="s">
        <v>134</v>
      </c>
      <c r="L60" s="55">
        <f>E50+D50+I50</f>
        <v>587</v>
      </c>
    </row>
    <row r="66" ht="19.5" customHeight="1"/>
  </sheetData>
  <sheetProtection formatCells="0" formatColumns="0" formatRows="0" insertColumns="0" insertRows="0" insertHyperlinks="0" deleteColumns="0" deleteRows="0" sort="0" autoFilter="0" pivotTables="0"/>
  <mergeCells count="120">
    <mergeCell ref="X4:X7"/>
    <mergeCell ref="Y2:AB2"/>
    <mergeCell ref="W2:X2"/>
    <mergeCell ref="Y3:Z3"/>
    <mergeCell ref="AA3:AB3"/>
    <mergeCell ref="Y4:Y7"/>
    <mergeCell ref="Z4:Z7"/>
    <mergeCell ref="AA4:AA7"/>
    <mergeCell ref="A1:AZ1"/>
    <mergeCell ref="A36:AZ36"/>
    <mergeCell ref="A44:AZ44"/>
    <mergeCell ref="A46:AZ46"/>
    <mergeCell ref="A8:AZ8"/>
    <mergeCell ref="A12:AZ12"/>
    <mergeCell ref="A28:AZ28"/>
    <mergeCell ref="A31:AZ31"/>
    <mergeCell ref="W3:X3"/>
    <mergeCell ref="W4:W7"/>
    <mergeCell ref="AB4:AB7"/>
    <mergeCell ref="AP5:AR5"/>
    <mergeCell ref="AG6:AG7"/>
    <mergeCell ref="AU6:AU7"/>
    <mergeCell ref="AC5:AF5"/>
    <mergeCell ref="BA5:BC5"/>
    <mergeCell ref="AF6:AF7"/>
    <mergeCell ref="AI6:AI7"/>
    <mergeCell ref="AV6:AV7"/>
    <mergeCell ref="AS5:AV5"/>
    <mergeCell ref="AJ6:AJ7"/>
    <mergeCell ref="AP6:AP7"/>
    <mergeCell ref="A13:C13"/>
    <mergeCell ref="I3:L4"/>
    <mergeCell ref="AG5:AJ5"/>
    <mergeCell ref="AR6:AR7"/>
    <mergeCell ref="AT6:AT7"/>
    <mergeCell ref="AS6:AS7"/>
    <mergeCell ref="AN6:AN7"/>
    <mergeCell ref="AH6:AH7"/>
    <mergeCell ref="AC3:AO4"/>
    <mergeCell ref="U5:U7"/>
    <mergeCell ref="A25:C25"/>
    <mergeCell ref="A16:C16"/>
    <mergeCell ref="R6:R7"/>
    <mergeCell ref="S6:S7"/>
    <mergeCell ref="T6:T7"/>
    <mergeCell ref="F5:H5"/>
    <mergeCell ref="J5:L5"/>
    <mergeCell ref="L6:L7"/>
    <mergeCell ref="O6:O7"/>
    <mergeCell ref="E5:E7"/>
    <mergeCell ref="A15:C15"/>
    <mergeCell ref="D3:H4"/>
    <mergeCell ref="A50:C50"/>
    <mergeCell ref="A45:C45"/>
    <mergeCell ref="A48:C48"/>
    <mergeCell ref="I5:I7"/>
    <mergeCell ref="A33:C33"/>
    <mergeCell ref="A35:C35"/>
    <mergeCell ref="A47:C47"/>
    <mergeCell ref="A43:C43"/>
    <mergeCell ref="AE6:AE7"/>
    <mergeCell ref="A22:C22"/>
    <mergeCell ref="A32:C32"/>
    <mergeCell ref="A26:C26"/>
    <mergeCell ref="A29:C29"/>
    <mergeCell ref="A34:C34"/>
    <mergeCell ref="A10:C10"/>
    <mergeCell ref="A21:C21"/>
    <mergeCell ref="A30:C30"/>
    <mergeCell ref="A19:C19"/>
    <mergeCell ref="N6:N7"/>
    <mergeCell ref="F6:F7"/>
    <mergeCell ref="G6:G7"/>
    <mergeCell ref="H6:H7"/>
    <mergeCell ref="A40:AZ40"/>
    <mergeCell ref="A42:AZ42"/>
    <mergeCell ref="D5:D7"/>
    <mergeCell ref="R5:T5"/>
    <mergeCell ref="P5:P7"/>
    <mergeCell ref="M5:O5"/>
    <mergeCell ref="A2:C7"/>
    <mergeCell ref="A24:C24"/>
    <mergeCell ref="A18:C18"/>
    <mergeCell ref="K6:K7"/>
    <mergeCell ref="A49:C49"/>
    <mergeCell ref="M6:M7"/>
    <mergeCell ref="J6:J7"/>
    <mergeCell ref="A37:C37"/>
    <mergeCell ref="A23:C23"/>
    <mergeCell ref="A17:C17"/>
    <mergeCell ref="AD6:AD7"/>
    <mergeCell ref="A41:C41"/>
    <mergeCell ref="A38:AZ38"/>
    <mergeCell ref="A39:C39"/>
    <mergeCell ref="M2:V2"/>
    <mergeCell ref="A9:C9"/>
    <mergeCell ref="A11:C11"/>
    <mergeCell ref="A14:C14"/>
    <mergeCell ref="A20:C20"/>
    <mergeCell ref="A27:C27"/>
    <mergeCell ref="AL6:AL7"/>
    <mergeCell ref="D2:L2"/>
    <mergeCell ref="AX6:AX7"/>
    <mergeCell ref="AZ6:AZ7"/>
    <mergeCell ref="Q5:Q7"/>
    <mergeCell ref="M3:Q3"/>
    <mergeCell ref="V5:V7"/>
    <mergeCell ref="M4:V4"/>
    <mergeCell ref="R3:V3"/>
    <mergeCell ref="AQ6:AQ7"/>
    <mergeCell ref="AO6:AO7"/>
    <mergeCell ref="AC6:AC7"/>
    <mergeCell ref="AC2:AZ2"/>
    <mergeCell ref="AP3:AZ4"/>
    <mergeCell ref="AW6:AW7"/>
    <mergeCell ref="AY6:AY7"/>
    <mergeCell ref="AM6:AM7"/>
    <mergeCell ref="AK6:AK7"/>
    <mergeCell ref="AK5:AO5"/>
    <mergeCell ref="AW5:AZ5"/>
  </mergeCells>
  <printOptions/>
  <pageMargins left="0.1968503937007874" right="0.15748031496062992" top="0.2755905511811024" bottom="0.1968503937007874" header="0.2362204724409449" footer="0.1968503937007874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2015-10-05T09:17:27Z</cp:lastPrinted>
  <dcterms:created xsi:type="dcterms:W3CDTF">2010-06-04T06:42:46Z</dcterms:created>
  <dcterms:modified xsi:type="dcterms:W3CDTF">2015-11-16T12:41:20Z</dcterms:modified>
  <cp:category/>
  <cp:version/>
  <cp:contentType/>
  <cp:contentStatus/>
</cp:coreProperties>
</file>